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<sst xmlns="http://schemas.openxmlformats.org/spreadsheetml/2006/main" count="369" uniqueCount="256">
  <si>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</si>
  <si>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</si>
  <si>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</si>
  <si>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</si>
  <si>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</si>
  <si>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</si>
  <si>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</si>
  <si>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</si>
  <si>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</si>
  <si>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</si>
  <si>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</si>
  <si>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</si>
  <si>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</si>
  <si>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</si>
  <si>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</si>
  <si>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</si>
  <si>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</si>
  <si>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</si>
  <si>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</si>
  <si>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</si>
  <si>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</si>
  <si>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</si>
  <si>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</si>
  <si>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</si>
  <si>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</si>
  <si>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</si>
  <si>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</si>
  <si>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</si>
  <si>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</si>
  <si>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</si>
  <si>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</si>
  <si>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</si>
  <si>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</si>
  <si>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</si>
  <si>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</si>
  <si>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</si>
  <si>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</si>
  <si>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</si>
  <si>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</si>
  <si>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</si>
  <si>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</si>
  <si>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</si>
  <si>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</si>
  <si>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5</t>
  </si>
  <si>
    <t>Vuko</t>
  </si>
  <si>
    <t>Popović</t>
  </si>
  <si>
    <t>Stefan</t>
  </si>
  <si>
    <t>Marko</t>
  </si>
  <si>
    <t>15</t>
  </si>
  <si>
    <t>22</t>
  </si>
  <si>
    <t>Miloš</t>
  </si>
  <si>
    <t>32</t>
  </si>
  <si>
    <t>33</t>
  </si>
  <si>
    <t>36</t>
  </si>
  <si>
    <t>Nikoleta</t>
  </si>
  <si>
    <t>Đurišić</t>
  </si>
  <si>
    <t>38</t>
  </si>
  <si>
    <t>Boris</t>
  </si>
  <si>
    <t>40</t>
  </si>
  <si>
    <t>44</t>
  </si>
  <si>
    <t>Milena</t>
  </si>
  <si>
    <t>Bošković</t>
  </si>
  <si>
    <t>48</t>
  </si>
  <si>
    <t>Balša</t>
  </si>
  <si>
    <t>50</t>
  </si>
  <si>
    <t>Nikola</t>
  </si>
  <si>
    <t>63</t>
  </si>
  <si>
    <t>82</t>
  </si>
  <si>
    <t>Luka</t>
  </si>
  <si>
    <t>2016</t>
  </si>
  <si>
    <t>Dragana</t>
  </si>
  <si>
    <t>31</t>
  </si>
  <si>
    <t>Dobrašinović</t>
  </si>
  <si>
    <t>61</t>
  </si>
  <si>
    <t>Andrija</t>
  </si>
  <si>
    <t>70</t>
  </si>
  <si>
    <t>Jovan</t>
  </si>
  <si>
    <t>97</t>
  </si>
  <si>
    <t>Ivan</t>
  </si>
  <si>
    <t>Jelena</t>
  </si>
  <si>
    <t>Prelević</t>
  </si>
  <si>
    <t>2015</t>
  </si>
  <si>
    <t>Bakić</t>
  </si>
  <si>
    <t>Aleksić</t>
  </si>
  <si>
    <t>Milica</t>
  </si>
  <si>
    <t>79</t>
  </si>
  <si>
    <t>Nebojša</t>
  </si>
  <si>
    <t>Kljajić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</si>
  <si>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</si>
  <si>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</si>
  <si>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</si>
  <si>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</si>
  <si>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</si>
  <si>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</si>
  <si>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</si>
  <si>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</si>
  <si>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</si>
  <si>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9075</t>
  </si>
  <si>
    <t>Grgurević</t>
  </si>
  <si>
    <t>2013</t>
  </si>
  <si>
    <t>2011</t>
  </si>
  <si>
    <t>20</t>
  </si>
  <si>
    <t>Maraš</t>
  </si>
  <si>
    <t>100</t>
  </si>
  <si>
    <t>2010</t>
  </si>
  <si>
    <t>Mirko</t>
  </si>
  <si>
    <t>Dvožak</t>
  </si>
  <si>
    <t>2005</t>
  </si>
  <si>
    <t>Sandra</t>
  </si>
  <si>
    <t>Simonović</t>
  </si>
  <si>
    <t>1</t>
  </si>
  <si>
    <t>2018</t>
  </si>
  <si>
    <t>Balević</t>
  </si>
  <si>
    <t>26</t>
  </si>
  <si>
    <t>Dubak</t>
  </si>
  <si>
    <t>37</t>
  </si>
  <si>
    <t>47</t>
  </si>
  <si>
    <t>Eva Stella</t>
  </si>
  <si>
    <t>Lekić</t>
  </si>
  <si>
    <t>Lazar</t>
  </si>
  <si>
    <t>Danilo</t>
  </si>
  <si>
    <t>57</t>
  </si>
  <si>
    <t>Knežević</t>
  </si>
  <si>
    <t>Pavle</t>
  </si>
  <si>
    <t>Anastasija</t>
  </si>
  <si>
    <t>73</t>
  </si>
  <si>
    <t>Otašević</t>
  </si>
  <si>
    <t>Miličić</t>
  </si>
  <si>
    <t>93</t>
  </si>
  <si>
    <t>28</t>
  </si>
  <si>
    <t>46</t>
  </si>
  <si>
    <t>51</t>
  </si>
  <si>
    <t>62</t>
  </si>
  <si>
    <t>86</t>
  </si>
  <si>
    <t>Irena</t>
  </si>
  <si>
    <t>19</t>
  </si>
  <si>
    <t>Radović</t>
  </si>
  <si>
    <t>Tomislav</t>
  </si>
  <si>
    <t>Papović</t>
  </si>
  <si>
    <t>7091</t>
  </si>
  <si>
    <t>Minja</t>
  </si>
  <si>
    <t>Pavlović</t>
  </si>
  <si>
    <t>Vučetić</t>
  </si>
  <si>
    <t>Bogavac</t>
  </si>
  <si>
    <t>KOL [40]</t>
  </si>
  <si>
    <t>POP_KOL [40]</t>
  </si>
  <si>
    <t>ISPIT [60]</t>
  </si>
  <si>
    <t>POP_ISPIT [60]</t>
  </si>
  <si>
    <t>2019</t>
  </si>
  <si>
    <t>Jeknić</t>
  </si>
  <si>
    <t>Tamara</t>
  </si>
  <si>
    <t>Ćurić</t>
  </si>
  <si>
    <t>Veselin</t>
  </si>
  <si>
    <t>Ostojić</t>
  </si>
  <si>
    <t>6</t>
  </si>
  <si>
    <t>Ilija</t>
  </si>
  <si>
    <t>7</t>
  </si>
  <si>
    <t>Dejan</t>
  </si>
  <si>
    <t>Adžović</t>
  </si>
  <si>
    <t>Paunović</t>
  </si>
  <si>
    <t>17</t>
  </si>
  <si>
    <t>Đukić</t>
  </si>
  <si>
    <t>Milorad</t>
  </si>
  <si>
    <t>Obradović</t>
  </si>
  <si>
    <t>Laković</t>
  </si>
  <si>
    <t>Kristina</t>
  </si>
  <si>
    <t>Nađa</t>
  </si>
  <si>
    <t>Mirković</t>
  </si>
  <si>
    <t>Dragić</t>
  </si>
  <si>
    <t>34</t>
  </si>
  <si>
    <t>Mitar</t>
  </si>
  <si>
    <t>Drakić</t>
  </si>
  <si>
    <t>Meldin</t>
  </si>
  <si>
    <t>Bajramović</t>
  </si>
  <si>
    <t>39</t>
  </si>
  <si>
    <t>Škerović</t>
  </si>
  <si>
    <t>Sošić</t>
  </si>
  <si>
    <t>Đorđije</t>
  </si>
  <si>
    <t>Petrić</t>
  </si>
  <si>
    <t>49</t>
  </si>
  <si>
    <t>Miljan</t>
  </si>
  <si>
    <t>Golubović</t>
  </si>
  <si>
    <t>52</t>
  </si>
  <si>
    <t>Vojinović</t>
  </si>
  <si>
    <t>53</t>
  </si>
  <si>
    <t>Rada</t>
  </si>
  <si>
    <t>Musić</t>
  </si>
  <si>
    <t>Lidija</t>
  </si>
  <si>
    <t>Ćorić</t>
  </si>
  <si>
    <t>77</t>
  </si>
  <si>
    <t>Mandić</t>
  </si>
  <si>
    <t>Radovan</t>
  </si>
  <si>
    <t>Radunović</t>
  </si>
  <si>
    <t>94</t>
  </si>
  <si>
    <t>Goran</t>
  </si>
  <si>
    <t>Nenezić</t>
  </si>
  <si>
    <t>16</t>
  </si>
  <si>
    <t>Jevto</t>
  </si>
  <si>
    <t>Pićurić</t>
  </si>
  <si>
    <t>Mladen</t>
  </si>
  <si>
    <t>Strugar</t>
  </si>
  <si>
    <t>23</t>
  </si>
  <si>
    <t>Kristjan</t>
  </si>
  <si>
    <t>Ivanović</t>
  </si>
  <si>
    <t>Mašulović</t>
  </si>
  <si>
    <t>43</t>
  </si>
  <si>
    <t>Damjan</t>
  </si>
  <si>
    <t>Bujišić</t>
  </si>
  <si>
    <t>Savo</t>
  </si>
  <si>
    <t>Vujović</t>
  </si>
  <si>
    <t>66</t>
  </si>
  <si>
    <t>Dražen</t>
  </si>
  <si>
    <t>Minić</t>
  </si>
  <si>
    <t>81</t>
  </si>
  <si>
    <t>Tijana</t>
  </si>
  <si>
    <t>Laušević</t>
  </si>
  <si>
    <t>Lazarević</t>
  </si>
  <si>
    <t>Vladimir</t>
  </si>
  <si>
    <t>Ćetković</t>
  </si>
  <si>
    <t>Ćorović</t>
  </si>
  <si>
    <t>Đikanović</t>
  </si>
  <si>
    <t>Mića</t>
  </si>
  <si>
    <t>Lučić</t>
  </si>
  <si>
    <t>Milutinović</t>
  </si>
  <si>
    <t>80</t>
  </si>
  <si>
    <t>Radonjić</t>
  </si>
  <si>
    <t>Šoć</t>
  </si>
  <si>
    <t>Miranović</t>
  </si>
  <si>
    <t>89</t>
  </si>
  <si>
    <t>Maja</t>
  </si>
  <si>
    <t>Keković</t>
  </si>
  <si>
    <t>7025</t>
  </si>
  <si>
    <t>Anton</t>
  </si>
  <si>
    <t>Ljucović</t>
  </si>
  <si>
    <t>7090</t>
  </si>
  <si>
    <t>Belmin</t>
  </si>
  <si>
    <t>Spahić</t>
  </si>
  <si>
    <t>7030</t>
  </si>
  <si>
    <t>Dacić</t>
  </si>
  <si>
    <t>Tončić</t>
  </si>
  <si>
    <t>87</t>
  </si>
  <si>
    <t>Mugoša</t>
  </si>
  <si>
    <t>9011</t>
  </si>
  <si>
    <t>Tanja</t>
  </si>
  <si>
    <t>Koprivica</t>
  </si>
  <si>
    <t>KOL_SEPT_2 [40]</t>
  </si>
  <si>
    <t>KOL_SEPT_1 [40]</t>
  </si>
  <si>
    <t>ISPIT_SEPT_2 [60]</t>
  </si>
  <si>
    <t>ISPIT_KONACNO[60]</t>
  </si>
  <si>
    <t>KOL_KONACNO [40]</t>
  </si>
  <si>
    <t>KOL_SEPT_1</t>
  </si>
  <si>
    <t>KOL_SEPT_2</t>
  </si>
  <si>
    <t>Ispit_SEPT_1</t>
  </si>
  <si>
    <t>Ispit_SEPT_2</t>
  </si>
  <si>
    <t>Obrad Jovanović</t>
  </si>
  <si>
    <t>ISPIT_SEPT_1 [60]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</si>
</sst>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9" fillId="0" borderId="1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58" fillId="0" borderId="12" xfId="0" applyFont="1" applyBorder="1" applyAlignment="1">
      <alignment horizontal="center"/>
    </xf>
    <xf numFmtId="213" fontId="58" fillId="0" borderId="12" xfId="0" applyNumberFormat="1" applyFont="1" applyBorder="1" applyAlignment="1">
      <alignment horizontal="center"/>
    </xf>
    <xf numFmtId="213" fontId="58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 vertical="top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213" fontId="0" fillId="33" borderId="12" xfId="0" applyNumberFormat="1" applyFont="1" applyFill="1" applyBorder="1" applyAlignment="1">
      <alignment horizontal="center"/>
    </xf>
    <xf numFmtId="213" fontId="0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11.140625" style="0" customWidth="1"/>
    <col min="2" max="2" width="29.00390625" style="1" customWidth="1"/>
    <col min="3" max="3" width="19.7109375" style="0" customWidth="1"/>
    <col min="4" max="4" width="10.421875" style="15" customWidth="1"/>
    <col min="5" max="5" width="12.140625" style="15" customWidth="1"/>
    <col min="6" max="6" width="17.421875" style="15" customWidth="1"/>
    <col min="7" max="7" width="15.7109375" style="0" customWidth="1"/>
    <col min="8" max="8" width="18.8515625" style="0" customWidth="1"/>
    <col min="9" max="9" width="10.421875" style="0" customWidth="1"/>
    <col min="10" max="10" width="14.421875" style="0" customWidth="1"/>
    <col min="11" max="11" width="20.8515625" style="0" customWidth="1"/>
    <col min="12" max="12" width="18.28125" style="0" customWidth="1"/>
    <col min="13" max="13" width="19.5742187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96" t="s">
        <v>21</v>
      </c>
      <c r="B1" s="97" t="s">
        <v>0</v>
      </c>
      <c r="C1" s="96" t="s">
        <v>13</v>
      </c>
      <c r="D1" s="96" t="s">
        <v>144</v>
      </c>
      <c r="E1" s="96" t="s">
        <v>145</v>
      </c>
      <c r="F1" s="96" t="s">
        <v>246</v>
      </c>
      <c r="G1" s="96" t="s">
        <v>245</v>
      </c>
      <c r="H1" s="96" t="s">
        <v>249</v>
      </c>
      <c r="I1" s="96" t="s">
        <v>146</v>
      </c>
      <c r="J1" s="96" t="s">
        <v>147</v>
      </c>
      <c r="K1" s="96" t="s">
        <v>255</v>
      </c>
      <c r="L1" s="96" t="s">
        <v>247</v>
      </c>
      <c r="M1" s="96" t="s">
        <v>248</v>
      </c>
      <c r="N1" s="96" t="s">
        <v>33</v>
      </c>
      <c r="O1" s="96" t="s">
        <v>24</v>
      </c>
      <c r="P1" s="87"/>
      <c r="Q1" s="31"/>
      <c r="R1" s="25"/>
      <c r="S1" s="25"/>
      <c r="T1" s="25"/>
      <c r="U1" s="87"/>
      <c r="V1" s="31"/>
      <c r="W1" s="25"/>
      <c r="X1" s="25"/>
      <c r="Y1" s="25"/>
    </row>
    <row r="2" spans="1:25" ht="12.75">
      <c r="A2" s="69" t="e">
        <f>#REF!+1</f>
        <v>#REF!</v>
      </c>
      <c r="B2" s="113" t="str">
        <f>Sheet1!A14&amp;"/"&amp;Sheet1!B14</f>
        <v>34/2019</v>
      </c>
      <c r="C2" s="113" t="str">
        <f>Sheet1!C14&amp;" "&amp;Sheet1!D14</f>
        <v>Mitar Otašević</v>
      </c>
      <c r="D2" s="23">
        <v>27</v>
      </c>
      <c r="E2" s="23">
        <v>40</v>
      </c>
      <c r="F2" s="23"/>
      <c r="G2" s="69"/>
      <c r="H2" s="74">
        <f aca="true" t="shared" si="0" ref="H2:H22">IF(E2,E2,D2)</f>
        <v>40</v>
      </c>
      <c r="I2" s="72"/>
      <c r="J2" s="72"/>
      <c r="K2" s="126">
        <v>50</v>
      </c>
      <c r="L2" s="72"/>
      <c r="M2" s="94">
        <v>50</v>
      </c>
      <c r="N2" s="94">
        <f aca="true" t="shared" si="1" ref="N2:N22">H2+M2</f>
        <v>90</v>
      </c>
      <c r="O2" s="95" t="str">
        <f aca="true" t="shared" si="2" ref="O2:O22">IF(N2&gt;=90,"A",IF(N2&gt;=80,"B",IF(N2&gt;=70,"C",IF(N2&gt;=60,"D",IF(N2&gt;=50,"E","F")))))</f>
        <v>A</v>
      </c>
      <c r="P2" s="24"/>
      <c r="Q2" s="31"/>
      <c r="R2" s="24"/>
      <c r="S2" s="91"/>
      <c r="T2" s="24"/>
      <c r="U2" s="24"/>
      <c r="V2" s="30"/>
      <c r="W2" s="81"/>
      <c r="X2" s="25"/>
      <c r="Y2" s="25"/>
    </row>
    <row r="3" spans="1:25" ht="12.75">
      <c r="A3" s="69" t="e">
        <f>#REF!+1</f>
        <v>#REF!</v>
      </c>
      <c r="B3" s="113" t="str">
        <f>Sheet1!A20&amp;"/"&amp;Sheet1!B20</f>
        <v>49/2019</v>
      </c>
      <c r="C3" s="113" t="str">
        <f>Sheet1!C20&amp;" "&amp;Sheet1!D20</f>
        <v>Marko Popović</v>
      </c>
      <c r="D3" s="23">
        <v>12</v>
      </c>
      <c r="E3" s="23">
        <v>25</v>
      </c>
      <c r="F3" s="23"/>
      <c r="G3" s="69"/>
      <c r="H3" s="74">
        <f t="shared" si="0"/>
        <v>25</v>
      </c>
      <c r="I3" s="72"/>
      <c r="J3" s="72">
        <v>16</v>
      </c>
      <c r="K3" s="126"/>
      <c r="L3" s="126">
        <v>28</v>
      </c>
      <c r="M3" s="94">
        <v>28</v>
      </c>
      <c r="N3" s="94">
        <f t="shared" si="1"/>
        <v>53</v>
      </c>
      <c r="O3" s="95" t="str">
        <f t="shared" si="2"/>
        <v>E</v>
      </c>
      <c r="P3" s="24"/>
      <c r="Q3" s="87"/>
      <c r="R3" s="87"/>
      <c r="S3" s="90"/>
      <c r="T3" s="24"/>
      <c r="U3" s="30"/>
      <c r="V3" s="30"/>
      <c r="W3" s="81"/>
      <c r="X3" s="25"/>
      <c r="Y3" s="25"/>
    </row>
    <row r="4" spans="1:25" ht="12.75">
      <c r="A4" s="69" t="e">
        <f>#REF!+1</f>
        <v>#REF!</v>
      </c>
      <c r="B4" s="113" t="str">
        <f>Sheet1!A22&amp;"/"&amp;Sheet1!B22</f>
        <v>52/2019</v>
      </c>
      <c r="C4" s="113" t="str">
        <f>Sheet1!C22&amp;" "&amp;Sheet1!D22</f>
        <v>Ivan Vojinović</v>
      </c>
      <c r="D4" s="23">
        <v>0</v>
      </c>
      <c r="E4" s="23">
        <v>25</v>
      </c>
      <c r="F4" s="23"/>
      <c r="G4" s="69"/>
      <c r="H4" s="74">
        <f t="shared" si="0"/>
        <v>25</v>
      </c>
      <c r="I4" s="33">
        <v>0</v>
      </c>
      <c r="J4" s="33">
        <v>9</v>
      </c>
      <c r="K4" s="127">
        <v>25</v>
      </c>
      <c r="L4" s="33"/>
      <c r="M4" s="94">
        <v>25</v>
      </c>
      <c r="N4" s="94">
        <f t="shared" si="1"/>
        <v>50</v>
      </c>
      <c r="O4" s="95" t="str">
        <f t="shared" si="2"/>
        <v>E</v>
      </c>
      <c r="P4" s="24"/>
      <c r="Q4" s="31"/>
      <c r="R4" s="91"/>
      <c r="S4" s="91"/>
      <c r="T4" s="24"/>
      <c r="U4" s="24"/>
      <c r="V4" s="30"/>
      <c r="W4" s="81"/>
      <c r="X4" s="25"/>
      <c r="Y4" s="25"/>
    </row>
    <row r="5" spans="1:25" ht="12.75">
      <c r="A5" s="69" t="e">
        <f>#REF!+1</f>
        <v>#REF!</v>
      </c>
      <c r="B5" s="113" t="str">
        <f>Sheet1!A27&amp;"/"&amp;Sheet1!B27</f>
        <v>77/2019</v>
      </c>
      <c r="C5" s="113" t="str">
        <f>Sheet1!C27&amp;" "&amp;Sheet1!D27</f>
        <v>Stefan Mandić</v>
      </c>
      <c r="D5" s="23">
        <v>18</v>
      </c>
      <c r="E5" s="23"/>
      <c r="F5" s="23"/>
      <c r="G5" s="69"/>
      <c r="H5" s="74">
        <f t="shared" si="0"/>
        <v>18</v>
      </c>
      <c r="I5" s="33">
        <v>14</v>
      </c>
      <c r="J5" s="33">
        <v>19</v>
      </c>
      <c r="K5" s="127"/>
      <c r="L5" s="127">
        <v>26</v>
      </c>
      <c r="M5" s="94">
        <v>26</v>
      </c>
      <c r="N5" s="94">
        <f t="shared" si="1"/>
        <v>44</v>
      </c>
      <c r="O5" s="95" t="str">
        <f t="shared" si="2"/>
        <v>F</v>
      </c>
      <c r="P5" s="24"/>
      <c r="Q5" s="31"/>
      <c r="R5" s="91"/>
      <c r="S5" s="91"/>
      <c r="T5" s="24"/>
      <c r="U5" s="24"/>
      <c r="V5" s="30"/>
      <c r="W5" s="81"/>
      <c r="X5" s="25"/>
      <c r="Y5" s="25"/>
    </row>
    <row r="6" spans="1:25" ht="12.75">
      <c r="A6" s="69" t="e">
        <f>#REF!+1</f>
        <v>#REF!</v>
      </c>
      <c r="B6" s="113" t="str">
        <f>Sheet1!A30&amp;"/"&amp;Sheet1!B30</f>
        <v>4/2018</v>
      </c>
      <c r="C6" s="113" t="str">
        <f>Sheet1!C30&amp;" "&amp;Sheet1!D30</f>
        <v>Andrija Balević</v>
      </c>
      <c r="D6" s="32">
        <v>8</v>
      </c>
      <c r="E6" s="32">
        <v>21</v>
      </c>
      <c r="F6" s="32"/>
      <c r="G6" s="69"/>
      <c r="H6" s="74">
        <f t="shared" si="0"/>
        <v>21</v>
      </c>
      <c r="I6" s="72">
        <v>10</v>
      </c>
      <c r="J6" s="72">
        <v>22</v>
      </c>
      <c r="K6" s="126"/>
      <c r="L6" s="72"/>
      <c r="M6" s="94">
        <f aca="true" t="shared" si="3" ref="M6:M22">IF(J6,J6,I6)</f>
        <v>22</v>
      </c>
      <c r="N6" s="94">
        <f t="shared" si="1"/>
        <v>43</v>
      </c>
      <c r="O6" s="95" t="str">
        <f t="shared" si="2"/>
        <v>F</v>
      </c>
      <c r="P6" s="24"/>
      <c r="Q6" s="27"/>
      <c r="R6" s="27"/>
      <c r="S6" s="27"/>
      <c r="T6" s="27"/>
      <c r="U6" s="24"/>
      <c r="V6" s="28"/>
      <c r="W6" s="27"/>
      <c r="X6" s="16"/>
      <c r="Y6" s="25"/>
    </row>
    <row r="7" spans="1:25" ht="12.75">
      <c r="A7" s="69" t="e">
        <f>#REF!+1</f>
        <v>#REF!</v>
      </c>
      <c r="B7" s="113" t="str">
        <f>Sheet1!A33&amp;"/"&amp;Sheet1!B33</f>
        <v>23/2018</v>
      </c>
      <c r="C7" s="113" t="str">
        <f>Sheet1!C33&amp;" "&amp;Sheet1!D33</f>
        <v>Kristjan Ivanović</v>
      </c>
      <c r="D7" s="23">
        <v>15</v>
      </c>
      <c r="E7" s="23"/>
      <c r="F7" s="23"/>
      <c r="G7" s="69"/>
      <c r="H7" s="74">
        <f t="shared" si="0"/>
        <v>15</v>
      </c>
      <c r="I7" s="72">
        <v>10</v>
      </c>
      <c r="J7" s="72">
        <v>0</v>
      </c>
      <c r="K7" s="126"/>
      <c r="L7" s="126">
        <v>36</v>
      </c>
      <c r="M7" s="94">
        <v>36</v>
      </c>
      <c r="N7" s="94">
        <f t="shared" si="1"/>
        <v>51</v>
      </c>
      <c r="O7" s="95" t="str">
        <f t="shared" si="2"/>
        <v>E</v>
      </c>
      <c r="P7" s="24"/>
      <c r="Q7" s="27"/>
      <c r="R7" s="27"/>
      <c r="S7" s="27"/>
      <c r="T7" s="27"/>
      <c r="U7" s="24"/>
      <c r="V7" s="28"/>
      <c r="W7" s="27"/>
      <c r="X7" s="16"/>
      <c r="Y7" s="16"/>
    </row>
    <row r="8" spans="1:25" ht="12.75">
      <c r="A8" s="69" t="e">
        <f>#REF!+1</f>
        <v>#REF!</v>
      </c>
      <c r="B8" s="113" t="str">
        <f>Sheet1!A36&amp;"/"&amp;Sheet1!B36</f>
        <v>44/2018</v>
      </c>
      <c r="C8" s="113" t="str">
        <f>Sheet1!C36&amp;" "&amp;Sheet1!D36</f>
        <v>Petar Radović</v>
      </c>
      <c r="D8" s="23">
        <v>12</v>
      </c>
      <c r="E8" s="23">
        <v>18</v>
      </c>
      <c r="F8" s="23"/>
      <c r="G8" s="69"/>
      <c r="H8" s="74">
        <f t="shared" si="0"/>
        <v>18</v>
      </c>
      <c r="I8" s="72">
        <v>5</v>
      </c>
      <c r="J8" s="72">
        <v>25</v>
      </c>
      <c r="K8" s="126"/>
      <c r="L8" s="126">
        <v>0</v>
      </c>
      <c r="M8" s="94">
        <v>0</v>
      </c>
      <c r="N8" s="94">
        <f t="shared" si="1"/>
        <v>18</v>
      </c>
      <c r="O8" s="95" t="str">
        <f t="shared" si="2"/>
        <v>F</v>
      </c>
      <c r="P8" s="24"/>
      <c r="Q8" s="27"/>
      <c r="R8" s="27"/>
      <c r="S8" s="27"/>
      <c r="T8" s="27"/>
      <c r="U8" s="24"/>
      <c r="V8" s="28"/>
      <c r="W8" s="27"/>
      <c r="X8" s="28"/>
      <c r="Y8" s="16"/>
    </row>
    <row r="9" spans="1:25" ht="12.75">
      <c r="A9" s="69" t="e">
        <f>#REF!+1</f>
        <v>#REF!</v>
      </c>
      <c r="B9" s="113" t="str">
        <f>Sheet1!A39&amp;"/"&amp;Sheet1!B39</f>
        <v>63/2018</v>
      </c>
      <c r="C9" s="113" t="str">
        <f>Sheet1!C39&amp;" "&amp;Sheet1!D39</f>
        <v>Savo Vujović</v>
      </c>
      <c r="D9" s="23">
        <v>15</v>
      </c>
      <c r="E9" s="23"/>
      <c r="F9" s="23"/>
      <c r="G9" s="69"/>
      <c r="H9" s="74">
        <f t="shared" si="0"/>
        <v>15</v>
      </c>
      <c r="I9" s="72"/>
      <c r="J9" s="72">
        <v>21</v>
      </c>
      <c r="K9" s="126">
        <v>35</v>
      </c>
      <c r="L9" s="72"/>
      <c r="M9" s="94">
        <v>35</v>
      </c>
      <c r="N9" s="94">
        <f t="shared" si="1"/>
        <v>50</v>
      </c>
      <c r="O9" s="95" t="str">
        <f t="shared" si="2"/>
        <v>E</v>
      </c>
      <c r="P9" s="24"/>
      <c r="Q9" s="27"/>
      <c r="R9" s="27"/>
      <c r="S9" s="27"/>
      <c r="T9" s="27"/>
      <c r="U9" s="24"/>
      <c r="V9" s="28"/>
      <c r="W9" s="27"/>
      <c r="X9" s="28"/>
      <c r="Y9" s="16"/>
    </row>
    <row r="10" spans="1:25" ht="12.75">
      <c r="A10" s="69" t="e">
        <f>#REF!+1</f>
        <v>#REF!</v>
      </c>
      <c r="B10" s="113" t="str">
        <f>Sheet1!A41&amp;"/"&amp;Sheet1!B41</f>
        <v>74/2018</v>
      </c>
      <c r="C10" s="113" t="str">
        <f>Sheet1!C41&amp;" "&amp;Sheet1!D41</f>
        <v>Damjan Dubak</v>
      </c>
      <c r="D10" s="23">
        <v>17</v>
      </c>
      <c r="E10" s="23"/>
      <c r="F10" s="23"/>
      <c r="G10" s="69"/>
      <c r="H10" s="74">
        <f t="shared" si="0"/>
        <v>17</v>
      </c>
      <c r="I10" s="72"/>
      <c r="J10" s="72"/>
      <c r="K10" s="126"/>
      <c r="L10" s="72"/>
      <c r="M10" s="94">
        <f t="shared" si="3"/>
        <v>0</v>
      </c>
      <c r="N10" s="94">
        <f t="shared" si="1"/>
        <v>17</v>
      </c>
      <c r="O10" s="95" t="str">
        <f t="shared" si="2"/>
        <v>F</v>
      </c>
      <c r="P10" s="24"/>
      <c r="Q10" s="27"/>
      <c r="R10" s="27"/>
      <c r="S10" s="27"/>
      <c r="T10" s="27"/>
      <c r="U10" s="24"/>
      <c r="V10" s="28"/>
      <c r="W10" s="27"/>
      <c r="X10" s="28"/>
      <c r="Y10" s="16"/>
    </row>
    <row r="11" spans="1:25" ht="12.75">
      <c r="A11" s="69" t="e">
        <f aca="true" t="shared" si="4" ref="A11:A22">A10+1</f>
        <v>#REF!</v>
      </c>
      <c r="B11" s="113" t="str">
        <f>Sheet1!A42&amp;"/"&amp;Sheet1!B42</f>
        <v>79/2018</v>
      </c>
      <c r="C11" s="113" t="str">
        <f>Sheet1!C42&amp;" "&amp;Sheet1!D42</f>
        <v>Anastasija Popović</v>
      </c>
      <c r="D11" s="23"/>
      <c r="E11" s="23"/>
      <c r="F11" s="23"/>
      <c r="G11" s="69"/>
      <c r="H11" s="74">
        <f t="shared" si="0"/>
        <v>0</v>
      </c>
      <c r="I11" s="72"/>
      <c r="J11" s="72"/>
      <c r="K11" s="126"/>
      <c r="L11" s="72"/>
      <c r="M11" s="94">
        <f t="shared" si="3"/>
        <v>0</v>
      </c>
      <c r="N11" s="94">
        <f t="shared" si="1"/>
        <v>0</v>
      </c>
      <c r="O11" s="95" t="str">
        <f t="shared" si="2"/>
        <v>F</v>
      </c>
      <c r="P11" s="24"/>
      <c r="Q11" s="27"/>
      <c r="R11" s="27"/>
      <c r="S11" s="27"/>
      <c r="T11" s="27"/>
      <c r="U11" s="24"/>
      <c r="V11" s="28"/>
      <c r="W11" s="27"/>
      <c r="X11" s="28"/>
      <c r="Y11" s="16"/>
    </row>
    <row r="12" spans="1:25" ht="12.75">
      <c r="A12" s="69" t="e">
        <f t="shared" si="4"/>
        <v>#REF!</v>
      </c>
      <c r="B12" s="113" t="str">
        <f>Sheet1!A43&amp;"/"&amp;Sheet1!B43</f>
        <v>81/2018</v>
      </c>
      <c r="C12" s="113" t="str">
        <f>Sheet1!C43&amp;" "&amp;Sheet1!D43</f>
        <v>Tijana Laušević</v>
      </c>
      <c r="D12" s="23"/>
      <c r="E12" s="23"/>
      <c r="F12" s="23"/>
      <c r="G12" s="69"/>
      <c r="H12" s="74">
        <f t="shared" si="0"/>
        <v>0</v>
      </c>
      <c r="I12" s="72"/>
      <c r="J12" s="72"/>
      <c r="K12" s="126"/>
      <c r="L12" s="72"/>
      <c r="M12" s="94">
        <f t="shared" si="3"/>
        <v>0</v>
      </c>
      <c r="N12" s="94">
        <f t="shared" si="1"/>
        <v>0</v>
      </c>
      <c r="O12" s="95" t="str">
        <f t="shared" si="2"/>
        <v>F</v>
      </c>
      <c r="P12" s="24"/>
      <c r="Q12" s="27"/>
      <c r="R12" s="27"/>
      <c r="S12" s="27"/>
      <c r="T12" s="27"/>
      <c r="U12" s="30"/>
      <c r="V12" s="28"/>
      <c r="W12" s="27"/>
      <c r="X12" s="28"/>
      <c r="Y12" s="16"/>
    </row>
    <row r="13" spans="1:25" ht="12.75">
      <c r="A13" s="69" t="e">
        <f>#REF!+1</f>
        <v>#REF!</v>
      </c>
      <c r="B13" s="113" t="str">
        <f>Sheet1!A47&amp;"/"&amp;Sheet1!B47</f>
        <v>19/2017</v>
      </c>
      <c r="C13" s="113" t="str">
        <f>Sheet1!C47&amp;" "&amp;Sheet1!D47</f>
        <v>Jovan Ćorović</v>
      </c>
      <c r="D13" s="23">
        <v>17</v>
      </c>
      <c r="E13" s="23"/>
      <c r="F13" s="23"/>
      <c r="G13" s="69"/>
      <c r="H13" s="74">
        <f t="shared" si="0"/>
        <v>17</v>
      </c>
      <c r="I13" s="72">
        <v>25</v>
      </c>
      <c r="J13" s="72">
        <v>21</v>
      </c>
      <c r="K13" s="126">
        <v>37</v>
      </c>
      <c r="L13" s="72"/>
      <c r="M13" s="94">
        <v>37</v>
      </c>
      <c r="N13" s="94">
        <f t="shared" si="1"/>
        <v>54</v>
      </c>
      <c r="O13" s="95" t="str">
        <f t="shared" si="2"/>
        <v>E</v>
      </c>
      <c r="P13" s="24"/>
      <c r="Q13" s="27"/>
      <c r="R13" s="27"/>
      <c r="S13" s="27"/>
      <c r="T13" s="27"/>
      <c r="U13" s="24"/>
      <c r="V13" s="28"/>
      <c r="W13" s="27"/>
      <c r="X13" s="28"/>
      <c r="Y13" s="16"/>
    </row>
    <row r="14" spans="1:25" ht="12.75">
      <c r="A14" s="69" t="e">
        <f t="shared" si="4"/>
        <v>#REF!</v>
      </c>
      <c r="B14" s="113" t="str">
        <f>Sheet1!A48&amp;"/"&amp;Sheet1!B48</f>
        <v>25/2017</v>
      </c>
      <c r="C14" s="113" t="str">
        <f>Sheet1!C48&amp;" "&amp;Sheet1!D48</f>
        <v>Goran Đikanović</v>
      </c>
      <c r="D14" s="23">
        <v>0</v>
      </c>
      <c r="E14" s="23">
        <v>8</v>
      </c>
      <c r="F14" s="125">
        <v>15</v>
      </c>
      <c r="G14" s="69"/>
      <c r="H14" s="74">
        <v>15</v>
      </c>
      <c r="I14" s="72"/>
      <c r="J14" s="72">
        <v>12</v>
      </c>
      <c r="K14" s="126"/>
      <c r="L14" s="126">
        <v>14</v>
      </c>
      <c r="M14" s="94">
        <v>14</v>
      </c>
      <c r="N14" s="94">
        <v>29</v>
      </c>
      <c r="O14" s="95" t="str">
        <f t="shared" si="2"/>
        <v>F</v>
      </c>
      <c r="P14" s="24"/>
      <c r="Q14" s="27"/>
      <c r="R14" s="28"/>
      <c r="S14" s="27"/>
      <c r="T14" s="27"/>
      <c r="U14" s="24"/>
      <c r="V14" s="28"/>
      <c r="W14" s="27"/>
      <c r="X14" s="28"/>
      <c r="Y14" s="16"/>
    </row>
    <row r="15" spans="1:25" ht="12.75">
      <c r="A15" s="69" t="e">
        <f t="shared" si="4"/>
        <v>#REF!</v>
      </c>
      <c r="B15" s="113" t="str">
        <f>Sheet1!A49&amp;"/"&amp;Sheet1!B49</f>
        <v>26/2017</v>
      </c>
      <c r="C15" s="113" t="str">
        <f>Sheet1!C49&amp;" "&amp;Sheet1!D49</f>
        <v>Mića Lučić</v>
      </c>
      <c r="D15" s="32">
        <v>19</v>
      </c>
      <c r="E15" s="32"/>
      <c r="F15" s="32"/>
      <c r="G15" s="69"/>
      <c r="H15" s="74">
        <f t="shared" si="0"/>
        <v>19</v>
      </c>
      <c r="I15" s="72">
        <v>8</v>
      </c>
      <c r="J15" s="72">
        <v>11</v>
      </c>
      <c r="K15" s="126"/>
      <c r="L15" s="72"/>
      <c r="M15" s="94">
        <f t="shared" si="3"/>
        <v>11</v>
      </c>
      <c r="N15" s="94">
        <f t="shared" si="1"/>
        <v>30</v>
      </c>
      <c r="O15" s="95" t="str">
        <f t="shared" si="2"/>
        <v>F</v>
      </c>
      <c r="P15" s="24"/>
      <c r="Q15" s="27"/>
      <c r="R15" s="27"/>
      <c r="S15" s="27"/>
      <c r="T15" s="27"/>
      <c r="U15" s="24"/>
      <c r="V15" s="28"/>
      <c r="W15" s="27"/>
      <c r="X15" s="28"/>
      <c r="Y15" s="16"/>
    </row>
    <row r="16" spans="1:25" ht="12.75">
      <c r="A16" s="69" t="e">
        <f>#REF!+1</f>
        <v>#REF!</v>
      </c>
      <c r="B16" s="113" t="str">
        <f>Sheet1!A52&amp;"/"&amp;Sheet1!B52</f>
        <v>46/2017</v>
      </c>
      <c r="C16" s="113" t="str">
        <f>Sheet1!C52&amp;" "&amp;Sheet1!D52</f>
        <v>Aleksandar Miličić</v>
      </c>
      <c r="D16" s="23">
        <v>14</v>
      </c>
      <c r="E16" s="23"/>
      <c r="F16" s="23"/>
      <c r="G16" s="69"/>
      <c r="H16" s="74">
        <f t="shared" si="0"/>
        <v>14</v>
      </c>
      <c r="I16" s="72">
        <v>2</v>
      </c>
      <c r="J16" s="72">
        <v>24</v>
      </c>
      <c r="K16" s="126">
        <v>17</v>
      </c>
      <c r="L16" s="126">
        <v>13</v>
      </c>
      <c r="M16" s="94">
        <v>13</v>
      </c>
      <c r="N16" s="94">
        <f t="shared" si="1"/>
        <v>27</v>
      </c>
      <c r="O16" s="95" t="str">
        <f t="shared" si="2"/>
        <v>F</v>
      </c>
      <c r="P16" s="24"/>
      <c r="Q16" s="27"/>
      <c r="R16" s="27"/>
      <c r="S16" s="27"/>
      <c r="T16" s="27"/>
      <c r="U16" s="24"/>
      <c r="V16" s="28"/>
      <c r="W16" s="27"/>
      <c r="X16" s="28"/>
      <c r="Y16" s="16"/>
    </row>
    <row r="17" spans="1:25" ht="12.75">
      <c r="A17" s="69" t="e">
        <f>#REF!+1</f>
        <v>#REF!</v>
      </c>
      <c r="B17" s="113" t="str">
        <f>Sheet1!A55&amp;"/"&amp;Sheet1!B55</f>
        <v>100/2017</v>
      </c>
      <c r="C17" s="113" t="str">
        <f>Sheet1!C55&amp;" "&amp;Sheet1!D55</f>
        <v>Lazar Šoć</v>
      </c>
      <c r="D17" s="32">
        <v>12</v>
      </c>
      <c r="E17" s="32"/>
      <c r="F17" s="32"/>
      <c r="G17" s="69"/>
      <c r="H17" s="74">
        <f t="shared" si="0"/>
        <v>12</v>
      </c>
      <c r="I17" s="72"/>
      <c r="J17" s="72"/>
      <c r="K17" s="126"/>
      <c r="L17" s="72"/>
      <c r="M17" s="94">
        <f t="shared" si="3"/>
        <v>0</v>
      </c>
      <c r="N17" s="94">
        <f t="shared" si="1"/>
        <v>12</v>
      </c>
      <c r="O17" s="95" t="str">
        <f t="shared" si="2"/>
        <v>F</v>
      </c>
      <c r="P17" s="24"/>
      <c r="Q17" s="27"/>
      <c r="R17" s="24"/>
      <c r="S17" s="27"/>
      <c r="T17" s="27"/>
      <c r="U17" s="24"/>
      <c r="V17" s="30"/>
      <c r="W17" s="27"/>
      <c r="X17" s="28"/>
      <c r="Y17" s="16"/>
    </row>
    <row r="18" spans="1:25" ht="12.75">
      <c r="A18" s="69" t="e">
        <f>#REF!+1</f>
        <v>#REF!</v>
      </c>
      <c r="B18" s="113" t="str">
        <f>Sheet1!A58&amp;"/"&amp;Sheet1!B58</f>
        <v>61/2016</v>
      </c>
      <c r="C18" s="113" t="str">
        <f>Sheet1!C58&amp;" "&amp;Sheet1!D58</f>
        <v>Marko Bošković</v>
      </c>
      <c r="D18" s="23"/>
      <c r="E18" s="23"/>
      <c r="F18" s="23"/>
      <c r="G18" s="69"/>
      <c r="H18" s="74">
        <f t="shared" si="0"/>
        <v>0</v>
      </c>
      <c r="I18" s="72"/>
      <c r="J18" s="72"/>
      <c r="K18" s="126"/>
      <c r="L18" s="72"/>
      <c r="M18" s="94">
        <f t="shared" si="3"/>
        <v>0</v>
      </c>
      <c r="N18" s="94">
        <f t="shared" si="1"/>
        <v>0</v>
      </c>
      <c r="O18" s="95" t="str">
        <f t="shared" si="2"/>
        <v>F</v>
      </c>
      <c r="P18" s="24"/>
      <c r="Q18" s="27"/>
      <c r="R18" s="29"/>
      <c r="S18" s="27"/>
      <c r="T18" s="27"/>
      <c r="U18" s="24"/>
      <c r="V18" s="28"/>
      <c r="W18" s="27"/>
      <c r="X18" s="28"/>
      <c r="Y18" s="16"/>
    </row>
    <row r="19" spans="1:25" ht="12.75">
      <c r="A19" s="69" t="e">
        <f t="shared" si="4"/>
        <v>#REF!</v>
      </c>
      <c r="B19" s="113" t="str">
        <f>Sheet1!A59&amp;"/"&amp;Sheet1!B59</f>
        <v>86/2016</v>
      </c>
      <c r="C19" s="113" t="str">
        <f>Sheet1!C59&amp;" "&amp;Sheet1!D59</f>
        <v>Danilo Miranović</v>
      </c>
      <c r="D19" s="23"/>
      <c r="E19" s="23"/>
      <c r="F19" s="23"/>
      <c r="G19" s="69"/>
      <c r="H19" s="74">
        <f t="shared" si="0"/>
        <v>0</v>
      </c>
      <c r="I19" s="72">
        <v>6</v>
      </c>
      <c r="J19" s="72">
        <v>25</v>
      </c>
      <c r="K19" s="126"/>
      <c r="L19" s="72"/>
      <c r="M19" s="94">
        <f t="shared" si="3"/>
        <v>25</v>
      </c>
      <c r="N19" s="94">
        <f t="shared" si="1"/>
        <v>25</v>
      </c>
      <c r="O19" s="95" t="str">
        <f t="shared" si="2"/>
        <v>F</v>
      </c>
      <c r="P19" s="24"/>
      <c r="Q19" s="27"/>
      <c r="R19" s="29"/>
      <c r="S19" s="27"/>
      <c r="T19" s="27"/>
      <c r="U19" s="24"/>
      <c r="V19" s="28"/>
      <c r="W19" s="27"/>
      <c r="X19" s="28"/>
      <c r="Y19" s="16"/>
    </row>
    <row r="20" spans="1:25" ht="12.75">
      <c r="A20" s="69" t="e">
        <f t="shared" si="4"/>
        <v>#REF!</v>
      </c>
      <c r="B20" s="113" t="str">
        <f>Sheet1!A60&amp;"/"&amp;Sheet1!B60</f>
        <v>89/2016</v>
      </c>
      <c r="C20" s="113" t="str">
        <f>Sheet1!C60&amp;" "&amp;Sheet1!D60</f>
        <v>Maja Keković</v>
      </c>
      <c r="D20" s="23"/>
      <c r="E20" s="23"/>
      <c r="F20" s="23"/>
      <c r="G20" s="69"/>
      <c r="H20" s="74">
        <f t="shared" si="0"/>
        <v>0</v>
      </c>
      <c r="I20" s="33"/>
      <c r="J20" s="33"/>
      <c r="K20" s="127"/>
      <c r="L20" s="33"/>
      <c r="M20" s="94">
        <f t="shared" si="3"/>
        <v>0</v>
      </c>
      <c r="N20" s="94">
        <f t="shared" si="1"/>
        <v>0</v>
      </c>
      <c r="O20" s="95" t="str">
        <f t="shared" si="2"/>
        <v>F</v>
      </c>
      <c r="P20" s="24"/>
      <c r="Q20" s="27"/>
      <c r="R20" s="29"/>
      <c r="S20" s="27"/>
      <c r="T20" s="27"/>
      <c r="U20" s="24"/>
      <c r="V20" s="28"/>
      <c r="W20" s="27"/>
      <c r="X20" s="28"/>
      <c r="Y20" s="16"/>
    </row>
    <row r="21" spans="1:25" ht="12.75">
      <c r="A21" s="69" t="e">
        <f>#REF!+1</f>
        <v>#REF!</v>
      </c>
      <c r="B21" s="113" t="str">
        <f>Sheet1!A65&amp;"/"&amp;Sheet1!B65</f>
        <v>38/2015</v>
      </c>
      <c r="C21" s="113" t="str">
        <f>Sheet1!C65&amp;" "&amp;Sheet1!D65</f>
        <v>Milena Bogavac</v>
      </c>
      <c r="D21" s="32">
        <v>18</v>
      </c>
      <c r="E21" s="32"/>
      <c r="F21" s="32"/>
      <c r="G21" s="69"/>
      <c r="H21" s="74">
        <f t="shared" si="0"/>
        <v>18</v>
      </c>
      <c r="I21" s="72">
        <v>1</v>
      </c>
      <c r="J21" s="72">
        <v>0</v>
      </c>
      <c r="K21" s="126">
        <v>7</v>
      </c>
      <c r="L21" s="126">
        <v>1</v>
      </c>
      <c r="M21" s="94">
        <v>1</v>
      </c>
      <c r="N21" s="94">
        <f t="shared" si="1"/>
        <v>19</v>
      </c>
      <c r="O21" s="95" t="str">
        <f t="shared" si="2"/>
        <v>F</v>
      </c>
      <c r="P21" s="24"/>
      <c r="Q21" s="27"/>
      <c r="R21" s="29"/>
      <c r="S21" s="27"/>
      <c r="T21" s="27"/>
      <c r="U21" s="24"/>
      <c r="V21" s="30"/>
      <c r="W21" s="27"/>
      <c r="X21" s="28"/>
      <c r="Y21" s="16"/>
    </row>
    <row r="22" spans="1:25" ht="12.75">
      <c r="A22" s="69" t="e">
        <f t="shared" si="4"/>
        <v>#REF!</v>
      </c>
      <c r="B22" s="113" t="str">
        <f>Sheet1!A66&amp;"/"&amp;Sheet1!B66</f>
        <v>50/2015</v>
      </c>
      <c r="C22" s="123" t="str">
        <f>Sheet1!C66&amp;" "&amp;Sheet1!D66</f>
        <v>Vuko Prelević</v>
      </c>
      <c r="D22" s="23"/>
      <c r="E22" s="23"/>
      <c r="F22" s="23"/>
      <c r="G22" s="69"/>
      <c r="H22" s="74">
        <f t="shared" si="0"/>
        <v>0</v>
      </c>
      <c r="I22" s="72"/>
      <c r="J22" s="72"/>
      <c r="K22" s="72"/>
      <c r="L22" s="72"/>
      <c r="M22" s="94">
        <f t="shared" si="3"/>
        <v>0</v>
      </c>
      <c r="N22" s="94">
        <f t="shared" si="1"/>
        <v>0</v>
      </c>
      <c r="O22" s="95" t="str">
        <f t="shared" si="2"/>
        <v>F</v>
      </c>
      <c r="P22" s="24"/>
      <c r="Q22" s="27"/>
      <c r="R22" s="29"/>
      <c r="S22" s="27"/>
      <c r="T22" s="27"/>
      <c r="U22" s="30"/>
      <c r="V22" s="28"/>
      <c r="W22" s="27"/>
      <c r="X22" s="28"/>
      <c r="Y22" s="16"/>
    </row>
    <row r="23" spans="1:25" ht="12.75">
      <c r="A23" s="69" t="e">
        <f>#REF!+1</f>
        <v>#REF!</v>
      </c>
      <c r="B23" s="113" t="str">
        <f>Sheet1!A71&amp;"/"&amp;Sheet1!B71</f>
        <v>28/2014</v>
      </c>
      <c r="C23" s="123" t="str">
        <f>Sheet1!C71&amp;" "&amp;Sheet1!D71</f>
        <v>Luka Tončić</v>
      </c>
      <c r="D23" s="23">
        <v>8</v>
      </c>
      <c r="E23" s="23">
        <v>10</v>
      </c>
      <c r="F23" s="23"/>
      <c r="G23" s="69"/>
      <c r="H23" s="74">
        <f>IF(E23,E23,D23)</f>
        <v>10</v>
      </c>
      <c r="I23" s="72"/>
      <c r="J23" s="72"/>
      <c r="K23" s="72"/>
      <c r="L23" s="72"/>
      <c r="M23" s="94">
        <f>IF(J23,J23,I23)</f>
        <v>0</v>
      </c>
      <c r="N23" s="94">
        <f>H23+M23</f>
        <v>10</v>
      </c>
      <c r="O23" s="95" t="str">
        <f>IF(N23&gt;=90,"A",IF(N23&gt;=80,"B",IF(N23&gt;=70,"C",IF(N23&gt;=60,"D",IF(N23&gt;=50,"E","F")))))</f>
        <v>F</v>
      </c>
      <c r="P23" s="24"/>
      <c r="Q23" s="27"/>
      <c r="R23" s="29"/>
      <c r="S23" s="27"/>
      <c r="T23" s="27"/>
      <c r="U23" s="24"/>
      <c r="V23" s="28"/>
      <c r="W23" s="27"/>
      <c r="X23" s="28"/>
      <c r="Y23" s="16"/>
    </row>
    <row r="24" spans="1:25" ht="12.75">
      <c r="A24" s="69" t="e">
        <f>#REF!+1</f>
        <v>#REF!</v>
      </c>
      <c r="B24" s="113" t="str">
        <f>Sheet1!A73&amp;"/"&amp;Sheet1!B73</f>
        <v>74/2014</v>
      </c>
      <c r="C24" s="123" t="str">
        <f>Sheet1!C73&amp;" "&amp;Sheet1!D73</f>
        <v>Petar Pavićević</v>
      </c>
      <c r="D24" s="23">
        <v>0</v>
      </c>
      <c r="E24" s="23">
        <v>4</v>
      </c>
      <c r="F24" s="23"/>
      <c r="G24" s="69"/>
      <c r="H24" s="74">
        <f>IF(E24,E24,D24)</f>
        <v>4</v>
      </c>
      <c r="I24" s="72"/>
      <c r="J24" s="72"/>
      <c r="K24" s="72"/>
      <c r="L24" s="72"/>
      <c r="M24" s="94">
        <f>IF(J24,J24,I24)</f>
        <v>0</v>
      </c>
      <c r="N24" s="94">
        <f>H24+M24</f>
        <v>4</v>
      </c>
      <c r="O24" s="95" t="str">
        <f>IF(N24&gt;=90,"A",IF(N24&gt;=80,"B",IF(N24&gt;=70,"C",IF(N24&gt;=60,"D",IF(N24&gt;=50,"E","F")))))</f>
        <v>F</v>
      </c>
      <c r="P24" s="24"/>
      <c r="Q24" s="27"/>
      <c r="R24" s="27"/>
      <c r="S24" s="27"/>
      <c r="T24" s="27"/>
      <c r="U24" s="30"/>
      <c r="V24" s="28"/>
      <c r="W24" s="27"/>
      <c r="X24" s="28"/>
      <c r="Y24" s="16"/>
    </row>
    <row r="25" spans="1:25" ht="12.75">
      <c r="A25" s="69" t="e">
        <f>#REF!+1</f>
        <v>#REF!</v>
      </c>
      <c r="B25" s="113" t="str">
        <f>Sheet1!A75&amp;"/"&amp;Sheet1!B75</f>
        <v>87/2013</v>
      </c>
      <c r="C25" s="123" t="str">
        <f>Sheet1!C75&amp;" "&amp;Sheet1!D75</f>
        <v>Milena Mugoša</v>
      </c>
      <c r="D25" s="23"/>
      <c r="E25" s="23"/>
      <c r="F25" s="23"/>
      <c r="G25" s="69"/>
      <c r="H25" s="74">
        <f>IF(E25,E25,D25)</f>
        <v>0</v>
      </c>
      <c r="I25" s="72"/>
      <c r="J25" s="72"/>
      <c r="K25" s="72"/>
      <c r="L25" s="72"/>
      <c r="M25" s="94">
        <f>IF(J25,J25,I25)</f>
        <v>0</v>
      </c>
      <c r="N25" s="94">
        <f>H25+M25</f>
        <v>0</v>
      </c>
      <c r="O25" s="95" t="str">
        <f>IF(N25&gt;=90,"A",IF(N25&gt;=80,"B",IF(N25&gt;=70,"C",IF(N25&gt;=60,"D",IF(N25&gt;=50,"E","F")))))</f>
        <v>F</v>
      </c>
      <c r="P25" s="24"/>
      <c r="Q25" s="27"/>
      <c r="R25" s="27"/>
      <c r="S25" s="27"/>
      <c r="T25" s="27"/>
      <c r="U25" s="24"/>
      <c r="V25" s="28"/>
      <c r="W25" s="27"/>
      <c r="X25" s="28"/>
      <c r="Y25" s="16"/>
    </row>
    <row r="26" spans="1:25" ht="12.75">
      <c r="A26" s="69" t="e">
        <f>#REF!+1</f>
        <v>#REF!</v>
      </c>
      <c r="B26" s="113" t="str">
        <f>Sheet1!A77&amp;"/"&amp;Sheet1!B77</f>
        <v>44/2010</v>
      </c>
      <c r="C26" s="113" t="str">
        <f>Sheet1!C77&amp;" "&amp;Sheet1!D77</f>
        <v>Mirko Dvožak</v>
      </c>
      <c r="D26" s="23"/>
      <c r="E26" s="23"/>
      <c r="F26" s="23"/>
      <c r="G26" s="69"/>
      <c r="H26" s="74">
        <f>IF(E26,E26,D26)</f>
        <v>0</v>
      </c>
      <c r="I26" s="72"/>
      <c r="J26" s="72"/>
      <c r="K26" s="72"/>
      <c r="L26" s="72"/>
      <c r="M26" s="94">
        <f>IF(J26,J26,I26)</f>
        <v>0</v>
      </c>
      <c r="N26" s="94">
        <f>H26+M26</f>
        <v>0</v>
      </c>
      <c r="O26" s="95" t="str">
        <f>IF(N26&gt;=90,"A",IF(N26&gt;=80,"B",IF(N26&gt;=70,"C",IF(N26&gt;=60,"D",IF(N26&gt;=50,"E","F")))))</f>
        <v>F</v>
      </c>
      <c r="P26" s="24"/>
      <c r="Q26" s="27"/>
      <c r="R26" s="27"/>
      <c r="S26" s="27"/>
      <c r="T26" s="27"/>
      <c r="U26" s="24"/>
      <c r="V26" s="28"/>
      <c r="W26" s="27"/>
      <c r="X26" s="28"/>
      <c r="Y26" s="16"/>
    </row>
    <row r="27" spans="1:25" ht="12.75">
      <c r="A27" s="69" t="e">
        <f>#REF!+1</f>
        <v>#REF!</v>
      </c>
      <c r="B27" s="113" t="str">
        <f>"31/2016"</f>
        <v>31/2016</v>
      </c>
      <c r="C27" s="128" t="s">
        <v>254</v>
      </c>
      <c r="D27" s="129"/>
      <c r="E27" s="129">
        <v>2</v>
      </c>
      <c r="F27" s="129"/>
      <c r="G27" s="130"/>
      <c r="H27" s="131">
        <f>IF(E27,E27,D27)</f>
        <v>2</v>
      </c>
      <c r="I27" s="132">
        <v>0</v>
      </c>
      <c r="J27" s="132"/>
      <c r="K27" s="132"/>
      <c r="L27" s="132"/>
      <c r="M27" s="133">
        <f>IF(J27,J27,I27)</f>
        <v>0</v>
      </c>
      <c r="N27" s="133">
        <f>H27+M27</f>
        <v>2</v>
      </c>
      <c r="O27" s="134" t="str">
        <f>IF(N27&gt;=90,"A",IF(N27&gt;=80,"B",IF(N27&gt;=70,"C",IF(N27&gt;=60,"D",IF(N27&gt;=50,"E","F")))))</f>
        <v>F</v>
      </c>
      <c r="P27" s="24"/>
      <c r="Q27" s="27"/>
      <c r="R27" s="27"/>
      <c r="S27" s="27"/>
      <c r="T27" s="27"/>
      <c r="U27" s="24"/>
      <c r="V27" s="28"/>
      <c r="W27" s="27"/>
      <c r="X27" s="28"/>
      <c r="Y27" s="16"/>
    </row>
    <row r="28" spans="1:25" ht="12.75">
      <c r="A28" s="88"/>
      <c r="B28" s="25"/>
      <c r="C28" s="124" t="str">
        <f>Sheet1!E87&amp;" "&amp;Sheet1!F87</f>
        <v> </v>
      </c>
      <c r="D28" s="28"/>
      <c r="E28" s="28"/>
      <c r="F28" s="28"/>
      <c r="G28" s="88"/>
      <c r="H28" s="88"/>
      <c r="I28" s="82"/>
      <c r="J28" s="82"/>
      <c r="K28" s="82"/>
      <c r="L28" s="82"/>
      <c r="M28" s="82"/>
      <c r="N28" s="82"/>
      <c r="O28" s="89"/>
      <c r="P28" s="24"/>
      <c r="Q28" s="27"/>
      <c r="R28" s="27"/>
      <c r="S28" s="27"/>
      <c r="T28" s="27"/>
      <c r="U28" s="24"/>
      <c r="V28" s="28"/>
      <c r="W28" s="27"/>
      <c r="X28" s="28"/>
      <c r="Y28" s="16"/>
    </row>
    <row r="29" spans="1:25" ht="12.75">
      <c r="A29" s="88"/>
      <c r="B29" s="25"/>
      <c r="C29" s="124"/>
      <c r="D29" s="28"/>
      <c r="E29" s="28"/>
      <c r="F29" s="28"/>
      <c r="G29" s="88"/>
      <c r="H29" s="88"/>
      <c r="I29" s="82"/>
      <c r="J29" s="82"/>
      <c r="K29" s="82"/>
      <c r="L29" s="82"/>
      <c r="M29" s="82"/>
      <c r="N29" s="82"/>
      <c r="O29" s="89"/>
      <c r="P29" s="24"/>
      <c r="Q29" s="27"/>
      <c r="R29" s="27"/>
      <c r="S29" s="27"/>
      <c r="T29" s="27"/>
      <c r="U29" s="24"/>
      <c r="V29" s="28"/>
      <c r="W29" s="27"/>
      <c r="X29" s="28"/>
      <c r="Y29" s="16"/>
    </row>
    <row r="30" spans="1:25" ht="12.75">
      <c r="A30" s="88"/>
      <c r="B30" s="25"/>
      <c r="C30" s="124"/>
      <c r="D30" s="28"/>
      <c r="E30" s="28"/>
      <c r="F30" s="28"/>
      <c r="G30" s="88"/>
      <c r="H30" s="88"/>
      <c r="I30" s="116"/>
      <c r="J30" s="116"/>
      <c r="K30" s="116"/>
      <c r="L30" s="116"/>
      <c r="M30" s="82"/>
      <c r="N30" s="82"/>
      <c r="O30" s="89"/>
      <c r="P30" s="24"/>
      <c r="Q30" s="27"/>
      <c r="R30" s="27"/>
      <c r="S30" s="27"/>
      <c r="T30" s="27"/>
      <c r="U30" s="24"/>
      <c r="V30" s="28"/>
      <c r="W30" s="27"/>
      <c r="X30" s="28"/>
      <c r="Y30" s="16"/>
    </row>
    <row r="31" spans="1:25" ht="12.75">
      <c r="A31" s="88"/>
      <c r="B31" s="25"/>
      <c r="C31" s="124"/>
      <c r="D31" s="28"/>
      <c r="E31" s="28"/>
      <c r="F31" s="28"/>
      <c r="G31" s="88"/>
      <c r="H31" s="88"/>
      <c r="I31" s="82"/>
      <c r="J31" s="82"/>
      <c r="K31" s="82"/>
      <c r="L31" s="82"/>
      <c r="M31" s="82"/>
      <c r="N31" s="82"/>
      <c r="O31" s="89"/>
      <c r="P31" s="24"/>
      <c r="Q31" s="27"/>
      <c r="R31" s="27"/>
      <c r="S31" s="27"/>
      <c r="T31" s="27"/>
      <c r="U31" s="24"/>
      <c r="V31" s="28"/>
      <c r="W31" s="27"/>
      <c r="X31" s="28"/>
      <c r="Y31" s="16"/>
    </row>
    <row r="32" spans="1:27" ht="15.75">
      <c r="A32" s="88"/>
      <c r="B32" s="93"/>
      <c r="C32" s="93"/>
      <c r="D32" s="88"/>
      <c r="E32" s="88"/>
      <c r="F32" s="88"/>
      <c r="G32" s="73"/>
      <c r="H32" s="73"/>
      <c r="I32" s="88"/>
      <c r="J32" s="88"/>
      <c r="K32" s="88"/>
      <c r="L32" s="88"/>
      <c r="M32" s="92"/>
      <c r="N32" s="73"/>
      <c r="O32" s="82"/>
      <c r="P32" s="89"/>
      <c r="Q32" s="83"/>
      <c r="R32" s="16"/>
      <c r="S32" s="16"/>
      <c r="T32" s="16"/>
      <c r="U32" s="16"/>
      <c r="V32" s="16"/>
      <c r="W32" s="68"/>
      <c r="X32" s="66"/>
      <c r="Y32" s="67"/>
      <c r="Z32" s="16"/>
      <c r="AA32" s="16"/>
    </row>
    <row r="33" spans="1:27" ht="15.75">
      <c r="A33" s="88"/>
      <c r="B33" s="93"/>
      <c r="C33" s="93"/>
      <c r="D33" s="88"/>
      <c r="E33" s="88"/>
      <c r="F33" s="88"/>
      <c r="G33" s="73"/>
      <c r="H33" s="73"/>
      <c r="I33" s="88"/>
      <c r="J33" s="88"/>
      <c r="K33" s="88"/>
      <c r="L33" s="88"/>
      <c r="M33" s="92"/>
      <c r="N33" s="73"/>
      <c r="O33" s="82"/>
      <c r="P33" s="89"/>
      <c r="Q33" s="83"/>
      <c r="R33" s="16"/>
      <c r="S33" s="16"/>
      <c r="T33" s="16"/>
      <c r="U33" s="16"/>
      <c r="V33" s="16"/>
      <c r="W33" s="68"/>
      <c r="X33" s="66"/>
      <c r="Y33" s="67"/>
      <c r="Z33" s="16"/>
      <c r="AA33" s="16"/>
    </row>
    <row r="34" spans="1:27" ht="15.75">
      <c r="A34" s="88"/>
      <c r="B34" s="93"/>
      <c r="C34" s="93"/>
      <c r="D34" s="88"/>
      <c r="E34" s="88"/>
      <c r="F34" s="88"/>
      <c r="G34" s="73"/>
      <c r="H34" s="73"/>
      <c r="I34" s="88"/>
      <c r="J34" s="88"/>
      <c r="K34" s="88"/>
      <c r="L34" s="88"/>
      <c r="M34" s="92"/>
      <c r="N34" s="73"/>
      <c r="O34" s="82"/>
      <c r="P34" s="89"/>
      <c r="Q34" s="83"/>
      <c r="R34" s="16"/>
      <c r="S34" s="16"/>
      <c r="T34" s="16"/>
      <c r="U34" s="16"/>
      <c r="V34" s="16"/>
      <c r="W34" s="68"/>
      <c r="X34" s="66"/>
      <c r="Y34" s="67"/>
      <c r="Z34" s="16"/>
      <c r="AA34" s="16"/>
    </row>
    <row r="35" spans="1:27" ht="15.75">
      <c r="A35" s="88"/>
      <c r="B35" s="93"/>
      <c r="C35" s="93"/>
      <c r="D35" s="88"/>
      <c r="E35" s="88"/>
      <c r="F35" s="88"/>
      <c r="G35" s="73"/>
      <c r="H35" s="73"/>
      <c r="I35" s="88"/>
      <c r="J35" s="88"/>
      <c r="K35" s="88"/>
      <c r="L35" s="88"/>
      <c r="M35" s="92"/>
      <c r="N35" s="73"/>
      <c r="O35" s="82"/>
      <c r="P35" s="89"/>
      <c r="Q35" s="80"/>
      <c r="R35" s="16"/>
      <c r="S35" s="16"/>
      <c r="T35" s="16"/>
      <c r="U35" s="16"/>
      <c r="V35" s="16"/>
      <c r="W35" s="65"/>
      <c r="X35" s="66"/>
      <c r="Y35" s="67"/>
      <c r="Z35" s="16"/>
      <c r="AA35" s="16"/>
    </row>
    <row r="36" spans="1:27" ht="15.75">
      <c r="A36" s="16"/>
      <c r="B36" s="84"/>
      <c r="C36" s="84"/>
      <c r="D36" s="27"/>
      <c r="E36" s="27"/>
      <c r="F36" s="27"/>
      <c r="G36" s="16"/>
      <c r="H36" s="16"/>
      <c r="I36" s="16"/>
      <c r="J36" s="16"/>
      <c r="K36" s="16"/>
      <c r="L36" s="16"/>
      <c r="M36" s="85"/>
      <c r="N36" s="16"/>
      <c r="O36" s="16"/>
      <c r="P36" s="16"/>
      <c r="Q36" s="80"/>
      <c r="R36" s="16"/>
      <c r="S36" s="16"/>
      <c r="T36" s="16"/>
      <c r="U36" s="16"/>
      <c r="V36" s="16"/>
      <c r="W36" s="68"/>
      <c r="X36" s="66"/>
      <c r="Y36" s="67"/>
      <c r="Z36" s="16"/>
      <c r="AA36" s="16"/>
    </row>
    <row r="37" spans="1:27" ht="15.75">
      <c r="A37" s="16"/>
      <c r="B37" s="84"/>
      <c r="C37" s="84"/>
      <c r="D37" s="27"/>
      <c r="E37" s="27"/>
      <c r="F37" s="27"/>
      <c r="G37" s="16"/>
      <c r="H37" s="16"/>
      <c r="I37" s="16"/>
      <c r="J37" s="16"/>
      <c r="K37" s="16"/>
      <c r="L37" s="16"/>
      <c r="M37" s="86"/>
      <c r="N37" s="16"/>
      <c r="O37" s="16"/>
      <c r="P37" s="16"/>
      <c r="Q37" s="80"/>
      <c r="R37" s="16"/>
      <c r="S37" s="16"/>
      <c r="T37" s="16"/>
      <c r="U37" s="16"/>
      <c r="V37" s="16"/>
      <c r="W37" s="68"/>
      <c r="X37" s="66"/>
      <c r="Y37" s="67"/>
      <c r="Z37" s="16"/>
      <c r="AA37" s="16"/>
    </row>
    <row r="38" spans="1:27" ht="15.75">
      <c r="A38" s="16"/>
      <c r="B38" s="84"/>
      <c r="C38" s="84"/>
      <c r="D38" s="27"/>
      <c r="E38" s="27"/>
      <c r="F38" s="2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80"/>
      <c r="R38" s="16"/>
      <c r="S38" s="16"/>
      <c r="T38" s="16"/>
      <c r="U38" s="16"/>
      <c r="V38" s="16"/>
      <c r="W38" s="68"/>
      <c r="X38" s="66"/>
      <c r="Y38" s="67"/>
      <c r="Z38" s="16"/>
      <c r="AA38" s="16"/>
    </row>
    <row r="39" spans="1:27" ht="12.75">
      <c r="A39" s="16"/>
      <c r="B39" s="84"/>
      <c r="C39" s="84"/>
      <c r="D39" s="27"/>
      <c r="E39" s="27"/>
      <c r="F39" s="2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80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3:27" ht="12.75">
      <c r="C40" s="1"/>
      <c r="Q40" s="26"/>
      <c r="W40" s="16"/>
      <c r="X40" s="16"/>
      <c r="Y40" s="16"/>
      <c r="Z40" s="16"/>
      <c r="AA40" s="16"/>
    </row>
    <row r="41" spans="3:27" ht="12.75">
      <c r="C41" s="1"/>
      <c r="Q41" s="26"/>
      <c r="W41" s="16"/>
      <c r="X41" s="16"/>
      <c r="Y41" s="16"/>
      <c r="Z41" s="16"/>
      <c r="AA41" s="16"/>
    </row>
    <row r="42" spans="3:27" ht="12.75">
      <c r="C42" s="1"/>
      <c r="Q42" s="26"/>
      <c r="Z42" s="16"/>
      <c r="AA42" s="16"/>
    </row>
    <row r="43" spans="3:17" ht="12.75">
      <c r="C43" s="1"/>
      <c r="Q43" s="26"/>
    </row>
    <row r="44" spans="3:17" ht="12.75">
      <c r="C44" s="1"/>
      <c r="Q44" s="26"/>
    </row>
    <row r="45" spans="3:17" ht="12.75">
      <c r="C45" s="1"/>
      <c r="Q45" s="26"/>
    </row>
    <row r="46" spans="3:17" ht="12.75">
      <c r="C46" s="1"/>
      <c r="Q46" s="26"/>
    </row>
    <row r="47" spans="3:17" ht="12.75">
      <c r="C47" s="1"/>
      <c r="Q47" s="26"/>
    </row>
    <row r="48" spans="3:17" ht="12.75">
      <c r="C48" s="1"/>
      <c r="Q48" s="26"/>
    </row>
    <row r="49" spans="3:17" ht="12.75">
      <c r="C49" s="1"/>
      <c r="Q49" s="26"/>
    </row>
    <row r="50" spans="3:17" ht="12.75">
      <c r="C50" s="1"/>
      <c r="Q50" s="26"/>
    </row>
    <row r="51" spans="3:17" ht="12.75">
      <c r="C51" s="1"/>
      <c r="Q51" s="26"/>
    </row>
    <row r="52" spans="3:17" ht="12.75">
      <c r="C52" s="1"/>
      <c r="Q52" s="26"/>
    </row>
    <row r="53" spans="3:17" ht="12.75">
      <c r="C53" s="1"/>
      <c r="Q53" s="26"/>
    </row>
    <row r="54" spans="3:17" ht="12.75">
      <c r="C54" s="1"/>
      <c r="Q54" s="26"/>
    </row>
    <row r="55" spans="3:17" ht="12.75">
      <c r="C55" s="1"/>
      <c r="Q55" s="26"/>
    </row>
    <row r="56" spans="3:17" ht="12.75">
      <c r="C56" s="1"/>
      <c r="Q56" s="26"/>
    </row>
    <row r="57" spans="3:17" ht="12.75">
      <c r="C57" s="1"/>
      <c r="Q57" s="26"/>
    </row>
    <row r="58" spans="3:17" ht="12.75">
      <c r="C58" s="1"/>
      <c r="Q58" s="26"/>
    </row>
    <row r="59" spans="3:17" ht="12.75">
      <c r="C59" s="1"/>
      <c r="Q59" s="26"/>
    </row>
    <row r="60" spans="3:17" ht="12.75">
      <c r="C60" s="1"/>
      <c r="Q60" s="26"/>
    </row>
    <row r="61" spans="3:17" ht="12.75">
      <c r="C61" s="1"/>
      <c r="Q61" s="26"/>
    </row>
    <row r="62" spans="3:17" ht="12.75">
      <c r="C62" s="1"/>
      <c r="Q62" s="26"/>
    </row>
    <row r="63" spans="3:17" ht="12.75">
      <c r="C63" s="1"/>
      <c r="Q63" s="26"/>
    </row>
    <row r="64" spans="3:17" ht="12.75">
      <c r="C64" s="1"/>
      <c r="Q64" s="26"/>
    </row>
    <row r="65" spans="3:17" ht="12.75">
      <c r="C65" s="1"/>
      <c r="Q65" s="26"/>
    </row>
    <row r="66" spans="3:17" ht="12.75">
      <c r="C66" s="1"/>
      <c r="Q66" s="26"/>
    </row>
    <row r="67" spans="3:17" ht="12.75">
      <c r="C67" s="1"/>
      <c r="Q67" s="26"/>
    </row>
    <row r="68" spans="3:17" ht="12.75">
      <c r="C68" s="1"/>
      <c r="Q68" s="26"/>
    </row>
    <row r="69" spans="3:17" ht="12.75">
      <c r="C69" s="1"/>
      <c r="Q69" s="26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L32" sqref="L32:L33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5" width="12.57421875" style="12" customWidth="1"/>
    <col min="6" max="6" width="12.57421875" style="13" customWidth="1"/>
    <col min="7" max="9" width="17.7109375" style="13" customWidth="1"/>
    <col min="10" max="10" width="19.57421875" style="13" customWidth="1"/>
    <col min="11" max="11" width="13.57421875" style="13" customWidth="1"/>
    <col min="12" max="12" width="13.28125" style="12" customWidth="1"/>
    <col min="13" max="13" width="6.7109375" style="12" customWidth="1"/>
    <col min="14" max="16384" width="9.140625" style="12" customWidth="1"/>
  </cols>
  <sheetData>
    <row r="1" spans="1:14" ht="18.75" customHeight="1">
      <c r="A1" s="142" t="s">
        <v>1</v>
      </c>
      <c r="B1" s="143"/>
      <c r="C1" s="143"/>
      <c r="D1" s="143"/>
      <c r="E1" s="143"/>
      <c r="F1" s="143"/>
      <c r="G1" s="143"/>
      <c r="H1" s="143"/>
      <c r="I1" s="143"/>
      <c r="J1" s="143"/>
      <c r="K1" s="135"/>
      <c r="L1" s="136"/>
      <c r="M1" s="18"/>
      <c r="N1" s="18"/>
    </row>
    <row r="2" spans="1:14" ht="15">
      <c r="A2" s="34" t="s">
        <v>2</v>
      </c>
      <c r="B2" s="18"/>
      <c r="C2" s="39" t="s">
        <v>18</v>
      </c>
      <c r="D2" s="39"/>
      <c r="E2" s="39"/>
      <c r="F2" s="17"/>
      <c r="G2" s="35" t="s">
        <v>3</v>
      </c>
      <c r="H2" s="35"/>
      <c r="I2" s="35"/>
      <c r="J2" s="63" t="s">
        <v>4</v>
      </c>
      <c r="K2" s="101"/>
      <c r="L2" s="36"/>
      <c r="M2" s="18"/>
      <c r="N2" s="18"/>
    </row>
    <row r="3" spans="1:14" ht="15">
      <c r="A3" s="40" t="s">
        <v>29</v>
      </c>
      <c r="B3" s="62"/>
      <c r="C3" s="37"/>
      <c r="D3" s="37"/>
      <c r="E3" s="37"/>
      <c r="F3" s="17"/>
      <c r="G3" s="17"/>
      <c r="H3" s="17"/>
      <c r="I3" s="17"/>
      <c r="J3" s="17"/>
      <c r="K3" s="18"/>
      <c r="L3" s="36"/>
      <c r="M3" s="18"/>
      <c r="N3" s="18"/>
    </row>
    <row r="4" spans="1:14" ht="12.75" customHeight="1" thickBot="1">
      <c r="A4" s="75"/>
      <c r="B4" s="76"/>
      <c r="C4" s="76"/>
      <c r="D4" s="76"/>
      <c r="E4" s="76"/>
      <c r="F4" s="77"/>
      <c r="G4" s="77"/>
      <c r="H4" s="77"/>
      <c r="I4" s="77"/>
      <c r="J4" s="77"/>
      <c r="K4" s="76"/>
      <c r="L4" s="78"/>
      <c r="M4" s="18"/>
      <c r="N4" s="18"/>
    </row>
    <row r="5" spans="1:13" ht="26.25" customHeight="1" thickBot="1">
      <c r="A5" s="38" t="s">
        <v>17</v>
      </c>
      <c r="B5" s="19"/>
      <c r="C5" s="102" t="s">
        <v>28</v>
      </c>
      <c r="D5" s="103"/>
      <c r="E5" s="103"/>
      <c r="F5" s="103"/>
      <c r="G5" s="103"/>
      <c r="H5" s="103"/>
      <c r="I5" s="103"/>
      <c r="J5" s="103"/>
      <c r="K5" s="140" t="s">
        <v>15</v>
      </c>
      <c r="L5" s="140" t="s">
        <v>5</v>
      </c>
      <c r="M5" s="18"/>
    </row>
    <row r="6" spans="1:13" ht="13.5" thickBot="1">
      <c r="A6" s="64" t="s">
        <v>6</v>
      </c>
      <c r="B6" s="20" t="s">
        <v>13</v>
      </c>
      <c r="C6" s="137" t="s">
        <v>25</v>
      </c>
      <c r="D6" s="138"/>
      <c r="E6" s="138"/>
      <c r="F6" s="138"/>
      <c r="G6" s="137" t="s">
        <v>14</v>
      </c>
      <c r="H6" s="138"/>
      <c r="I6" s="138"/>
      <c r="J6" s="139"/>
      <c r="K6" s="141"/>
      <c r="L6" s="141"/>
      <c r="M6" s="18"/>
    </row>
    <row r="7" spans="1:13" ht="12.75">
      <c r="A7" s="104"/>
      <c r="B7" s="105"/>
      <c r="C7" s="106" t="s">
        <v>22</v>
      </c>
      <c r="D7" s="122" t="s">
        <v>23</v>
      </c>
      <c r="E7" s="122" t="s">
        <v>250</v>
      </c>
      <c r="F7" s="107" t="s">
        <v>251</v>
      </c>
      <c r="G7" s="106" t="s">
        <v>26</v>
      </c>
      <c r="H7" s="121" t="s">
        <v>27</v>
      </c>
      <c r="I7" s="121" t="s">
        <v>252</v>
      </c>
      <c r="J7" s="108" t="s">
        <v>253</v>
      </c>
      <c r="K7" s="141"/>
      <c r="L7" s="141"/>
      <c r="M7" s="18"/>
    </row>
    <row r="8" spans="1:13" ht="12.75">
      <c r="A8" s="70" t="str">
        <f>IF(ISBLANK(Rezultati!B2),"",Rezultati!B2)</f>
        <v>34/2019</v>
      </c>
      <c r="B8" s="71" t="str">
        <f>IF(ISBLANK(Rezultati!C2),"",Rezultati!C2)</f>
        <v>Mitar Otašević</v>
      </c>
      <c r="C8" s="109">
        <f>IF(ISBLANK(Rezultati!D2),"",Rezultati!D2)</f>
        <v>27</v>
      </c>
      <c r="D8" s="109">
        <f>IF(ISBLANK(Rezultati!E2),"",Rezultati!E2)</f>
        <v>40</v>
      </c>
      <c r="E8" s="109">
        <f>IF(ISBLANK(Rezultati!F2),"",Rezultati!F2)</f>
      </c>
      <c r="F8" s="109">
        <f>IF(ISBLANK(Rezultati!G2),"",Rezultati!G2)</f>
      </c>
      <c r="G8" s="109">
        <f>IF(ISBLANK(Rezultati!I2),"",Rezultati!I2)</f>
      </c>
      <c r="H8" s="109">
        <f>IF(ISBLANK(Rezultati!J2),"",Rezultati!J2)</f>
      </c>
      <c r="I8" s="109">
        <f>IF(ISBLANK(Rezultati!K2),"",Rezultati!K2)</f>
        <v>50</v>
      </c>
      <c r="J8" s="109">
        <f>IF(ISBLANK(Rezultati!L2),"",Rezultati!L2)</f>
      </c>
      <c r="K8" s="109">
        <f>IF(ISBLANK(Rezultati!N2),"",Rezultati!N2)</f>
        <v>90</v>
      </c>
      <c r="L8" s="110" t="str">
        <f>IF(Rezultati!N2&lt;50,"F",IF(Rezultati!N2&lt;60,"E",IF(Rezultati!N2&lt;70,"D",IF(Rezultati!N2&lt;80,"C",IF(Rezultati!N2&lt;90,"B","A")))))</f>
        <v>A</v>
      </c>
      <c r="M8" s="18"/>
    </row>
    <row r="9" spans="1:13" ht="12.75">
      <c r="A9" s="70" t="str">
        <f>IF(ISBLANK(Rezultati!B3),"",Rezultati!B3)</f>
        <v>49/2019</v>
      </c>
      <c r="B9" s="71" t="str">
        <f>IF(ISBLANK(Rezultati!C3),"",Rezultati!C3)</f>
        <v>Marko Popović</v>
      </c>
      <c r="C9" s="109">
        <f>IF(ISBLANK(Rezultati!D3),"",Rezultati!D3)</f>
        <v>12</v>
      </c>
      <c r="D9" s="109">
        <f>IF(ISBLANK(Rezultati!E3),"",Rezultati!E3)</f>
        <v>25</v>
      </c>
      <c r="E9" s="109">
        <f>IF(ISBLANK(Rezultati!F3),"",Rezultati!F3)</f>
      </c>
      <c r="F9" s="109">
        <f>IF(ISBLANK(Rezultati!G3),"",Rezultati!G3)</f>
      </c>
      <c r="G9" s="109">
        <f>IF(ISBLANK(Rezultati!I3),"",Rezultati!I3)</f>
      </c>
      <c r="H9" s="109">
        <f>IF(ISBLANK(Rezultati!J3),"",Rezultati!J3)</f>
        <v>16</v>
      </c>
      <c r="I9" s="109">
        <f>IF(ISBLANK(Rezultati!K3),"",Rezultati!K3)</f>
      </c>
      <c r="J9" s="109">
        <f>IF(ISBLANK(Rezultati!L3),"",Rezultati!L3)</f>
        <v>28</v>
      </c>
      <c r="K9" s="109">
        <f>IF(ISBLANK(Rezultati!N3),"",Rezultati!N3)</f>
        <v>53</v>
      </c>
      <c r="L9" s="110" t="str">
        <f>IF(Rezultati!N3&lt;50,"F",IF(Rezultati!N3&lt;60,"E",IF(Rezultati!N3&lt;70,"D",IF(Rezultati!N3&lt;80,"C",IF(Rezultati!N3&lt;90,"B","A")))))</f>
        <v>E</v>
      </c>
      <c r="M9" s="18"/>
    </row>
    <row r="10" spans="1:13" ht="12.75">
      <c r="A10" s="70" t="str">
        <f>IF(ISBLANK(Rezultati!B4),"",Rezultati!B4)</f>
        <v>52/2019</v>
      </c>
      <c r="B10" s="71" t="str">
        <f>IF(ISBLANK(Rezultati!C4),"",Rezultati!C4)</f>
        <v>Ivan Vojinović</v>
      </c>
      <c r="C10" s="109">
        <f>IF(ISBLANK(Rezultati!D4),"",Rezultati!D4)</f>
        <v>0</v>
      </c>
      <c r="D10" s="109">
        <f>IF(ISBLANK(Rezultati!E4),"",Rezultati!E4)</f>
        <v>25</v>
      </c>
      <c r="E10" s="109">
        <f>IF(ISBLANK(Rezultati!F4),"",Rezultati!F4)</f>
      </c>
      <c r="F10" s="109">
        <f>IF(ISBLANK(Rezultati!G4),"",Rezultati!G4)</f>
      </c>
      <c r="G10" s="109">
        <f>IF(ISBLANK(Rezultati!I4),"",Rezultati!I4)</f>
        <v>0</v>
      </c>
      <c r="H10" s="109">
        <f>IF(ISBLANK(Rezultati!J4),"",Rezultati!J4)</f>
        <v>9</v>
      </c>
      <c r="I10" s="109">
        <f>IF(ISBLANK(Rezultati!K4),"",Rezultati!K4)</f>
        <v>25</v>
      </c>
      <c r="J10" s="109">
        <f>IF(ISBLANK(Rezultati!L4),"",Rezultati!L4)</f>
      </c>
      <c r="K10" s="109">
        <f>IF(ISBLANK(Rezultati!N4),"",Rezultati!N4)</f>
        <v>50</v>
      </c>
      <c r="L10" s="110" t="str">
        <f>IF(Rezultati!N4&lt;50,"F",IF(Rezultati!N4&lt;60,"E",IF(Rezultati!N4&lt;70,"D",IF(Rezultati!N4&lt;80,"C",IF(Rezultati!N4&lt;90,"B","A")))))</f>
        <v>E</v>
      </c>
      <c r="M10" s="18"/>
    </row>
    <row r="11" spans="1:13" ht="12.75">
      <c r="A11" s="70" t="str">
        <f>IF(ISBLANK(Rezultati!B5),"",Rezultati!B5)</f>
        <v>77/2019</v>
      </c>
      <c r="B11" s="71" t="str">
        <f>IF(ISBLANK(Rezultati!C5),"",Rezultati!C5)</f>
        <v>Stefan Mandić</v>
      </c>
      <c r="C11" s="109">
        <f>IF(ISBLANK(Rezultati!D5),"",Rezultati!D5)</f>
        <v>18</v>
      </c>
      <c r="D11" s="109">
        <f>IF(ISBLANK(Rezultati!E5),"",Rezultati!E5)</f>
      </c>
      <c r="E11" s="109"/>
      <c r="F11" s="109"/>
      <c r="G11" s="109">
        <f>IF(ISBLANK(Rezultati!I5),"",Rezultati!I5)</f>
        <v>14</v>
      </c>
      <c r="H11" s="109">
        <f>IF(ISBLANK(Rezultati!J5),"",Rezultati!J5)</f>
        <v>19</v>
      </c>
      <c r="I11" s="109">
        <f>IF(ISBLANK(Rezultati!K5),"",Rezultati!K5)</f>
      </c>
      <c r="J11" s="109"/>
      <c r="K11" s="109">
        <f>IF(ISBLANK(Rezultati!N5),"",Rezultati!N5)</f>
        <v>44</v>
      </c>
      <c r="L11" s="110" t="str">
        <f>IF(Rezultati!N5&lt;50,"F",IF(Rezultati!N5&lt;60,"E",IF(Rezultati!N5&lt;70,"D",IF(Rezultati!N5&lt;80,"C",IF(Rezultati!N5&lt;90,"B","A")))))</f>
        <v>F</v>
      </c>
      <c r="M11" s="18"/>
    </row>
    <row r="12" spans="1:13" ht="12.75">
      <c r="A12" s="70" t="str">
        <f>IF(ISBLANK(Rezultati!B6),"",Rezultati!B6)</f>
        <v>4/2018</v>
      </c>
      <c r="B12" s="71" t="str">
        <f>IF(ISBLANK(Rezultati!C6),"",Rezultati!C6)</f>
        <v>Andrija Balević</v>
      </c>
      <c r="C12" s="109">
        <f>IF(ISBLANK(Rezultati!D6),"",Rezultati!D6)</f>
        <v>8</v>
      </c>
      <c r="D12" s="109">
        <f>IF(ISBLANK(Rezultati!E6),"",Rezultati!E6)</f>
        <v>21</v>
      </c>
      <c r="E12" s="109">
        <f>IF(ISBLANK(Rezultati!F6),"",Rezultati!F6)</f>
      </c>
      <c r="F12" s="109">
        <f>IF(ISBLANK(Rezultati!G6),"",Rezultati!G6)</f>
      </c>
      <c r="G12" s="109">
        <f>IF(ISBLANK(Rezultati!I6),"",Rezultati!I6)</f>
        <v>10</v>
      </c>
      <c r="H12" s="109">
        <f>IF(ISBLANK(Rezultati!J6),"",Rezultati!J6)</f>
        <v>22</v>
      </c>
      <c r="I12" s="109">
        <f>IF(ISBLANK(Rezultati!K6),"",Rezultati!K6)</f>
      </c>
      <c r="J12" s="109">
        <f>IF(ISBLANK(Rezultati!L6),"",Rezultati!L6)</f>
      </c>
      <c r="K12" s="109">
        <f>IF(ISBLANK(Rezultati!N6),"",Rezultati!N6)</f>
        <v>43</v>
      </c>
      <c r="L12" s="110" t="str">
        <f>IF(Rezultati!N6&lt;50,"F",IF(Rezultati!N6&lt;60,"E",IF(Rezultati!N6&lt;70,"D",IF(Rezultati!N6&lt;80,"C",IF(Rezultati!N6&lt;90,"B","A")))))</f>
        <v>F</v>
      </c>
      <c r="M12" s="18"/>
    </row>
    <row r="13" spans="1:13" ht="12.75">
      <c r="A13" s="70" t="str">
        <f>IF(ISBLANK(Rezultati!B7),"",Rezultati!B7)</f>
        <v>23/2018</v>
      </c>
      <c r="B13" s="71" t="str">
        <f>IF(ISBLANK(Rezultati!C7),"",Rezultati!C7)</f>
        <v>Kristjan Ivanović</v>
      </c>
      <c r="C13" s="109">
        <f>IF(ISBLANK(Rezultati!D7),"",Rezultati!D7)</f>
        <v>15</v>
      </c>
      <c r="D13" s="109">
        <f>IF(ISBLANK(Rezultati!E7),"",Rezultati!E7)</f>
      </c>
      <c r="E13" s="109">
        <f>IF(ISBLANK(Rezultati!F7),"",Rezultati!F7)</f>
      </c>
      <c r="F13" s="109">
        <f>IF(ISBLANK(Rezultati!G7),"",Rezultati!G7)</f>
      </c>
      <c r="G13" s="109">
        <f>IF(ISBLANK(Rezultati!I7),"",Rezultati!I7)</f>
        <v>10</v>
      </c>
      <c r="H13" s="109">
        <f>IF(ISBLANK(Rezultati!J7),"",Rezultati!J7)</f>
        <v>0</v>
      </c>
      <c r="I13" s="109">
        <f>IF(ISBLANK(Rezultati!K7),"",Rezultati!K7)</f>
      </c>
      <c r="J13" s="109">
        <f>IF(ISBLANK(Rezultati!L7),"",Rezultati!L7)</f>
        <v>36</v>
      </c>
      <c r="K13" s="109">
        <f>IF(ISBLANK(Rezultati!N7),"",Rezultati!N7)</f>
        <v>51</v>
      </c>
      <c r="L13" s="110" t="str">
        <f>IF(Rezultati!N7&lt;50,"F",IF(Rezultati!N7&lt;60,"E",IF(Rezultati!N7&lt;70,"D",IF(Rezultati!N7&lt;80,"C",IF(Rezultati!N7&lt;90,"B","A")))))</f>
        <v>E</v>
      </c>
      <c r="M13" s="18"/>
    </row>
    <row r="14" spans="1:13" ht="12.75">
      <c r="A14" s="70" t="str">
        <f>IF(ISBLANK(Rezultati!B8),"",Rezultati!B8)</f>
        <v>44/2018</v>
      </c>
      <c r="B14" s="71" t="str">
        <f>IF(ISBLANK(Rezultati!C8),"",Rezultati!C8)</f>
        <v>Petar Radović</v>
      </c>
      <c r="C14" s="109">
        <f>IF(ISBLANK(Rezultati!D8),"",Rezultati!D8)</f>
        <v>12</v>
      </c>
      <c r="D14" s="109">
        <f>IF(ISBLANK(Rezultati!E8),"",Rezultati!E8)</f>
        <v>18</v>
      </c>
      <c r="E14" s="109">
        <f>IF(ISBLANK(Rezultati!F8),"",Rezultati!F8)</f>
      </c>
      <c r="F14" s="109">
        <f>IF(ISBLANK(Rezultati!G8),"",Rezultati!G8)</f>
      </c>
      <c r="G14" s="109">
        <f>IF(ISBLANK(Rezultati!I8),"",Rezultati!I8)</f>
        <v>5</v>
      </c>
      <c r="H14" s="109">
        <f>IF(ISBLANK(Rezultati!J8),"",Rezultati!J8)</f>
        <v>25</v>
      </c>
      <c r="I14" s="109">
        <f>IF(ISBLANK(Rezultati!K8),"",Rezultati!K8)</f>
      </c>
      <c r="J14" s="109">
        <f>IF(ISBLANK(Rezultati!L8),"",Rezultati!L8)</f>
        <v>0</v>
      </c>
      <c r="K14" s="109">
        <f>IF(ISBLANK(Rezultati!N8),"",Rezultati!N8)</f>
        <v>18</v>
      </c>
      <c r="L14" s="110" t="str">
        <f>IF(Rezultati!N8&lt;50,"F",IF(Rezultati!N8&lt;60,"E",IF(Rezultati!N8&lt;70,"D",IF(Rezultati!N8&lt;80,"C",IF(Rezultati!N8&lt;90,"B","A")))))</f>
        <v>F</v>
      </c>
      <c r="M14" s="18"/>
    </row>
    <row r="15" spans="1:13" ht="12.75">
      <c r="A15" s="70" t="str">
        <f>IF(ISBLANK(Rezultati!B9),"",Rezultati!B9)</f>
        <v>63/2018</v>
      </c>
      <c r="B15" s="71" t="str">
        <f>IF(ISBLANK(Rezultati!C9),"",Rezultati!C9)</f>
        <v>Savo Vujović</v>
      </c>
      <c r="C15" s="109">
        <f>IF(ISBLANK(Rezultati!D9),"",Rezultati!D9)</f>
        <v>15</v>
      </c>
      <c r="D15" s="109">
        <f>IF(ISBLANK(Rezultati!E9),"",Rezultati!E9)</f>
      </c>
      <c r="E15" s="109">
        <f>IF(ISBLANK(Rezultati!F9),"",Rezultati!F9)</f>
      </c>
      <c r="F15" s="109">
        <f>IF(ISBLANK(Rezultati!G9),"",Rezultati!G9)</f>
      </c>
      <c r="G15" s="109">
        <f>IF(ISBLANK(Rezultati!I9),"",Rezultati!I9)</f>
      </c>
      <c r="H15" s="109">
        <f>IF(ISBLANK(Rezultati!J9),"",Rezultati!J9)</f>
        <v>21</v>
      </c>
      <c r="I15" s="109">
        <f>IF(ISBLANK(Rezultati!K9),"",Rezultati!K9)</f>
        <v>35</v>
      </c>
      <c r="J15" s="109">
        <f>IF(ISBLANK(Rezultati!L9),"",Rezultati!L9)</f>
      </c>
      <c r="K15" s="109">
        <f>IF(ISBLANK(Rezultati!N9),"",Rezultati!N9)</f>
        <v>50</v>
      </c>
      <c r="L15" s="110" t="str">
        <f>IF(Rezultati!N9&lt;50,"F",IF(Rezultati!N9&lt;60,"E",IF(Rezultati!N9&lt;70,"D",IF(Rezultati!N9&lt;80,"C",IF(Rezultati!N9&lt;90,"B","A")))))</f>
        <v>E</v>
      </c>
      <c r="M15" s="18"/>
    </row>
    <row r="16" spans="1:13" ht="12.75">
      <c r="A16" s="70" t="str">
        <f>IF(ISBLANK(Rezultati!B10),"",Rezultati!B10)</f>
        <v>74/2018</v>
      </c>
      <c r="B16" s="71" t="str">
        <f>IF(ISBLANK(Rezultati!C10),"",Rezultati!C10)</f>
        <v>Damjan Dubak</v>
      </c>
      <c r="C16" s="109">
        <f>IF(ISBLANK(Rezultati!D10),"",Rezultati!D10)</f>
        <v>17</v>
      </c>
      <c r="D16" s="109">
        <f>IF(ISBLANK(Rezultati!E10),"",Rezultati!E10)</f>
      </c>
      <c r="E16" s="109">
        <f>IF(ISBLANK(Rezultati!F10),"",Rezultati!F10)</f>
      </c>
      <c r="F16" s="109">
        <f>IF(ISBLANK(Rezultati!G10),"",Rezultati!G10)</f>
      </c>
      <c r="G16" s="109">
        <f>IF(ISBLANK(Rezultati!I10),"",Rezultati!I10)</f>
      </c>
      <c r="H16" s="109">
        <f>IF(ISBLANK(Rezultati!J10),"",Rezultati!J10)</f>
      </c>
      <c r="I16" s="109">
        <f>IF(ISBLANK(Rezultati!K10),"",Rezultati!K10)</f>
      </c>
      <c r="J16" s="109">
        <f>IF(ISBLANK(Rezultati!L10),"",Rezultati!L10)</f>
      </c>
      <c r="K16" s="109">
        <f>IF(ISBLANK(Rezultati!N10),"",Rezultati!N10)</f>
        <v>17</v>
      </c>
      <c r="L16" s="110" t="str">
        <f>IF(Rezultati!N10&lt;50,"F",IF(Rezultati!N10&lt;60,"E",IF(Rezultati!N10&lt;70,"D",IF(Rezultati!N10&lt;80,"C",IF(Rezultati!N10&lt;90,"B","A")))))</f>
        <v>F</v>
      </c>
      <c r="M16" s="18"/>
    </row>
    <row r="17" spans="1:13" ht="12.75">
      <c r="A17" s="70" t="str">
        <f>IF(ISBLANK(Rezultati!B11),"",Rezultati!B11)</f>
        <v>79/2018</v>
      </c>
      <c r="B17" s="71" t="str">
        <f>IF(ISBLANK(Rezultati!C11),"",Rezultati!C11)</f>
        <v>Anastasija Popović</v>
      </c>
      <c r="C17" s="109">
        <f>IF(ISBLANK(Rezultati!D11),"",Rezultati!D11)</f>
      </c>
      <c r="D17" s="109">
        <f>IF(ISBLANK(Rezultati!E11),"",Rezultati!E11)</f>
      </c>
      <c r="E17" s="109">
        <f>IF(ISBLANK(Rezultati!F11),"",Rezultati!F11)</f>
      </c>
      <c r="F17" s="109">
        <f>IF(ISBLANK(Rezultati!G11),"",Rezultati!G11)</f>
      </c>
      <c r="G17" s="109">
        <f>IF(ISBLANK(Rezultati!I11),"",Rezultati!I11)</f>
      </c>
      <c r="H17" s="109">
        <f>IF(ISBLANK(Rezultati!J11),"",Rezultati!J11)</f>
      </c>
      <c r="I17" s="109">
        <f>IF(ISBLANK(Rezultati!K11),"",Rezultati!K11)</f>
      </c>
      <c r="J17" s="109">
        <f>IF(ISBLANK(Rezultati!L11),"",Rezultati!L11)</f>
      </c>
      <c r="K17" s="109">
        <f>IF(ISBLANK(Rezultati!N11),"",Rezultati!N11)</f>
        <v>0</v>
      </c>
      <c r="L17" s="110" t="str">
        <f>IF(Rezultati!N11&lt;50,"F",IF(Rezultati!N11&lt;60,"E",IF(Rezultati!N11&lt;70,"D",IF(Rezultati!N11&lt;80,"C",IF(Rezultati!N11&lt;90,"B","A")))))</f>
        <v>F</v>
      </c>
      <c r="M17" s="18"/>
    </row>
    <row r="18" spans="1:13" ht="12.75">
      <c r="A18" s="70" t="str">
        <f>IF(ISBLANK(Rezultati!B12),"",Rezultati!B12)</f>
        <v>81/2018</v>
      </c>
      <c r="B18" s="71" t="str">
        <f>IF(ISBLANK(Rezultati!C12),"",Rezultati!C12)</f>
        <v>Tijana Laušević</v>
      </c>
      <c r="C18" s="109">
        <f>IF(ISBLANK(Rezultati!D12),"",Rezultati!D12)</f>
      </c>
      <c r="D18" s="109">
        <f>IF(ISBLANK(Rezultati!E12),"",Rezultati!E12)</f>
      </c>
      <c r="E18" s="109">
        <f>IF(ISBLANK(Rezultati!F12),"",Rezultati!F12)</f>
      </c>
      <c r="F18" s="109">
        <f>IF(ISBLANK(Rezultati!G12),"",Rezultati!G12)</f>
      </c>
      <c r="G18" s="109">
        <f>IF(ISBLANK(Rezultati!I12),"",Rezultati!I12)</f>
      </c>
      <c r="H18" s="109">
        <f>IF(ISBLANK(Rezultati!J12),"",Rezultati!J12)</f>
      </c>
      <c r="I18" s="109">
        <f>IF(ISBLANK(Rezultati!K12),"",Rezultati!K12)</f>
      </c>
      <c r="J18" s="109">
        <f>IF(ISBLANK(Rezultati!L12),"",Rezultati!L12)</f>
      </c>
      <c r="K18" s="109">
        <f>IF(ISBLANK(Rezultati!N12),"",Rezultati!N12)</f>
        <v>0</v>
      </c>
      <c r="L18" s="110" t="str">
        <f>IF(Rezultati!N12&lt;50,"F",IF(Rezultati!N12&lt;60,"E",IF(Rezultati!N12&lt;70,"D",IF(Rezultati!N12&lt;80,"C",IF(Rezultati!N12&lt;90,"B","A")))))</f>
        <v>F</v>
      </c>
      <c r="M18" s="18"/>
    </row>
    <row r="19" spans="1:13" ht="12.75">
      <c r="A19" s="70" t="str">
        <f>IF(ISBLANK(Rezultati!B13),"",Rezultati!B13)</f>
        <v>19/2017</v>
      </c>
      <c r="B19" s="71" t="str">
        <f>IF(ISBLANK(Rezultati!C13),"",Rezultati!C13)</f>
        <v>Jovan Ćorović</v>
      </c>
      <c r="C19" s="109">
        <f>IF(ISBLANK(Rezultati!D13),"",Rezultati!D13)</f>
        <v>17</v>
      </c>
      <c r="D19" s="109">
        <f>IF(ISBLANK(Rezultati!E13),"",Rezultati!E13)</f>
      </c>
      <c r="E19" s="109">
        <f>IF(ISBLANK(Rezultati!F13),"",Rezultati!F13)</f>
      </c>
      <c r="F19" s="109">
        <f>IF(ISBLANK(Rezultati!G13),"",Rezultati!G13)</f>
      </c>
      <c r="G19" s="109">
        <f>IF(ISBLANK(Rezultati!I13),"",Rezultati!I13)</f>
        <v>25</v>
      </c>
      <c r="H19" s="109">
        <f>IF(ISBLANK(Rezultati!J13),"",Rezultati!J13)</f>
        <v>21</v>
      </c>
      <c r="I19" s="109">
        <f>IF(ISBLANK(Rezultati!K13),"",Rezultati!K13)</f>
        <v>37</v>
      </c>
      <c r="J19" s="109">
        <f>IF(ISBLANK(Rezultati!L13),"",Rezultati!L13)</f>
      </c>
      <c r="K19" s="109">
        <f>IF(ISBLANK(Rezultati!N13),"",Rezultati!N13)</f>
        <v>54</v>
      </c>
      <c r="L19" s="110" t="str">
        <f>IF(Rezultati!N13&lt;50,"F",IF(Rezultati!N13&lt;60,"E",IF(Rezultati!N13&lt;70,"D",IF(Rezultati!N13&lt;80,"C",IF(Rezultati!N13&lt;90,"B","A")))))</f>
        <v>E</v>
      </c>
      <c r="M19" s="18"/>
    </row>
    <row r="20" spans="1:13" ht="12.75">
      <c r="A20" s="70" t="str">
        <f>IF(ISBLANK(Rezultati!B14),"",Rezultati!B14)</f>
        <v>25/2017</v>
      </c>
      <c r="B20" s="71" t="str">
        <f>IF(ISBLANK(Rezultati!C14),"",Rezultati!C14)</f>
        <v>Goran Đikanović</v>
      </c>
      <c r="C20" s="109">
        <f>IF(ISBLANK(Rezultati!D14),"",Rezultati!D14)</f>
        <v>0</v>
      </c>
      <c r="D20" s="109">
        <f>IF(ISBLANK(Rezultati!E14),"",Rezultati!E14)</f>
        <v>8</v>
      </c>
      <c r="E20" s="109">
        <f>IF(ISBLANK(Rezultati!F14),"",Rezultati!F14)</f>
        <v>15</v>
      </c>
      <c r="F20" s="109">
        <f>IF(ISBLANK(Rezultati!G14),"",Rezultati!G14)</f>
      </c>
      <c r="G20" s="109">
        <f>IF(ISBLANK(Rezultati!I14),"",Rezultati!I14)</f>
      </c>
      <c r="H20" s="109">
        <f>IF(ISBLANK(Rezultati!J14),"",Rezultati!J14)</f>
        <v>12</v>
      </c>
      <c r="I20" s="109">
        <f>IF(ISBLANK(Rezultati!K14),"",Rezultati!K14)</f>
      </c>
      <c r="J20" s="109">
        <f>IF(ISBLANK(Rezultati!L14),"",Rezultati!L14)</f>
        <v>14</v>
      </c>
      <c r="K20" s="109">
        <f>IF(ISBLANK(Rezultati!N14),"",Rezultati!N14)</f>
        <v>29</v>
      </c>
      <c r="L20" s="110" t="str">
        <f>IF(Rezultati!N14&lt;50,"F",IF(Rezultati!N14&lt;60,"E",IF(Rezultati!N14&lt;70,"D",IF(Rezultati!N14&lt;80,"C",IF(Rezultati!N14&lt;90,"B","A")))))</f>
        <v>F</v>
      </c>
      <c r="M20" s="18"/>
    </row>
    <row r="21" spans="1:13" ht="12.75">
      <c r="A21" s="70" t="str">
        <f>IF(ISBLANK(Rezultati!B15),"",Rezultati!B15)</f>
        <v>26/2017</v>
      </c>
      <c r="B21" s="71" t="str">
        <f>IF(ISBLANK(Rezultati!C15),"",Rezultati!C15)</f>
        <v>Mića Lučić</v>
      </c>
      <c r="C21" s="109">
        <f>IF(ISBLANK(Rezultati!D15),"",Rezultati!D15)</f>
        <v>19</v>
      </c>
      <c r="D21" s="109">
        <f>IF(ISBLANK(Rezultati!E15),"",Rezultati!E15)</f>
      </c>
      <c r="E21" s="109">
        <f>IF(ISBLANK(Rezultati!F15),"",Rezultati!F15)</f>
      </c>
      <c r="F21" s="109">
        <f>IF(ISBLANK(Rezultati!G15),"",Rezultati!G15)</f>
      </c>
      <c r="G21" s="109">
        <f>IF(ISBLANK(Rezultati!I15),"",Rezultati!I15)</f>
        <v>8</v>
      </c>
      <c r="H21" s="109">
        <f>IF(ISBLANK(Rezultati!J15),"",Rezultati!J15)</f>
        <v>11</v>
      </c>
      <c r="I21" s="109">
        <f>IF(ISBLANK(Rezultati!K15),"",Rezultati!K15)</f>
      </c>
      <c r="J21" s="109">
        <f>IF(ISBLANK(Rezultati!L15),"",Rezultati!L15)</f>
      </c>
      <c r="K21" s="109">
        <f>IF(ISBLANK(Rezultati!N15),"",Rezultati!N15)</f>
        <v>30</v>
      </c>
      <c r="L21" s="110" t="str">
        <f>IF(Rezultati!N15&lt;50,"F",IF(Rezultati!N15&lt;60,"E",IF(Rezultati!N15&lt;70,"D",IF(Rezultati!N15&lt;80,"C",IF(Rezultati!N15&lt;90,"B","A")))))</f>
        <v>F</v>
      </c>
      <c r="M21" s="18"/>
    </row>
    <row r="22" spans="1:13" ht="12.75">
      <c r="A22" s="70" t="str">
        <f>IF(ISBLANK(Rezultati!B16),"",Rezultati!B16)</f>
        <v>46/2017</v>
      </c>
      <c r="B22" s="71" t="str">
        <f>IF(ISBLANK(Rezultati!C16),"",Rezultati!C16)</f>
        <v>Aleksandar Miličić</v>
      </c>
      <c r="C22" s="109">
        <f>IF(ISBLANK(Rezultati!D16),"",Rezultati!D16)</f>
        <v>14</v>
      </c>
      <c r="D22" s="109">
        <f>IF(ISBLANK(Rezultati!E16),"",Rezultati!E16)</f>
      </c>
      <c r="E22" s="109">
        <f>IF(ISBLANK(Rezultati!F16),"",Rezultati!F16)</f>
      </c>
      <c r="F22" s="109">
        <f>IF(ISBLANK(Rezultati!G16),"",Rezultati!G16)</f>
      </c>
      <c r="G22" s="109">
        <f>IF(ISBLANK(Rezultati!I16),"",Rezultati!I16)</f>
        <v>2</v>
      </c>
      <c r="H22" s="109">
        <f>IF(ISBLANK(Rezultati!J16),"",Rezultati!J16)</f>
        <v>24</v>
      </c>
      <c r="I22" s="109">
        <f>IF(ISBLANK(Rezultati!K16),"",Rezultati!K16)</f>
        <v>17</v>
      </c>
      <c r="J22" s="109">
        <f>IF(ISBLANK(Rezultati!L16),"",Rezultati!L16)</f>
        <v>13</v>
      </c>
      <c r="K22" s="109">
        <f>IF(ISBLANK(Rezultati!N16),"",Rezultati!N16)</f>
        <v>27</v>
      </c>
      <c r="L22" s="110" t="str">
        <f>IF(Rezultati!N16&lt;50,"F",IF(Rezultati!N16&lt;60,"E",IF(Rezultati!N16&lt;70,"D",IF(Rezultati!N16&lt;80,"C",IF(Rezultati!N16&lt;90,"B","A")))))</f>
        <v>F</v>
      </c>
      <c r="M22" s="18"/>
    </row>
    <row r="23" spans="1:13" ht="12.75">
      <c r="A23" s="70" t="str">
        <f>IF(ISBLANK(Rezultati!B17),"",Rezultati!B17)</f>
        <v>100/2017</v>
      </c>
      <c r="B23" s="71" t="str">
        <f>IF(ISBLANK(Rezultati!C17),"",Rezultati!C17)</f>
        <v>Lazar Šoć</v>
      </c>
      <c r="C23" s="109">
        <f>IF(ISBLANK(Rezultati!D17),"",Rezultati!D17)</f>
        <v>12</v>
      </c>
      <c r="D23" s="109">
        <f>IF(ISBLANK(Rezultati!E17),"",Rezultati!E17)</f>
      </c>
      <c r="E23" s="109">
        <f>IF(ISBLANK(Rezultati!F17),"",Rezultati!F17)</f>
      </c>
      <c r="F23" s="109">
        <f>IF(ISBLANK(Rezultati!G17),"",Rezultati!G17)</f>
      </c>
      <c r="G23" s="109">
        <f>IF(ISBLANK(Rezultati!I17),"",Rezultati!I17)</f>
      </c>
      <c r="H23" s="109">
        <f>IF(ISBLANK(Rezultati!J17),"",Rezultati!J17)</f>
      </c>
      <c r="I23" s="109">
        <f>IF(ISBLANK(Rezultati!K17),"",Rezultati!K17)</f>
      </c>
      <c r="J23" s="109">
        <f>IF(ISBLANK(Rezultati!L17),"",Rezultati!L17)</f>
      </c>
      <c r="K23" s="109">
        <f>IF(ISBLANK(Rezultati!N17),"",Rezultati!N17)</f>
        <v>12</v>
      </c>
      <c r="L23" s="110" t="str">
        <f>IF(Rezultati!N17&lt;50,"F",IF(Rezultati!N17&lt;60,"E",IF(Rezultati!N17&lt;70,"D",IF(Rezultati!N17&lt;80,"C",IF(Rezultati!N17&lt;90,"B","A")))))</f>
        <v>F</v>
      </c>
      <c r="M23" s="18"/>
    </row>
    <row r="24" spans="1:13" ht="12.75">
      <c r="A24" s="70" t="str">
        <f>IF(ISBLANK(Rezultati!B18),"",Rezultati!B18)</f>
        <v>61/2016</v>
      </c>
      <c r="B24" s="71" t="str">
        <f>IF(ISBLANK(Rezultati!C18),"",Rezultati!C18)</f>
        <v>Marko Bošković</v>
      </c>
      <c r="C24" s="109">
        <f>IF(ISBLANK(Rezultati!D18),"",Rezultati!D18)</f>
      </c>
      <c r="D24" s="109">
        <f>IF(ISBLANK(Rezultati!E18),"",Rezultati!E18)</f>
      </c>
      <c r="E24" s="109">
        <f>IF(ISBLANK(Rezultati!F18),"",Rezultati!F18)</f>
      </c>
      <c r="F24" s="109">
        <f>IF(ISBLANK(Rezultati!G18),"",Rezultati!G18)</f>
      </c>
      <c r="G24" s="109">
        <f>IF(ISBLANK(Rezultati!I18),"",Rezultati!I18)</f>
      </c>
      <c r="H24" s="109">
        <f>IF(ISBLANK(Rezultati!J18),"",Rezultati!J18)</f>
      </c>
      <c r="I24" s="109">
        <f>IF(ISBLANK(Rezultati!K18),"",Rezultati!K18)</f>
      </c>
      <c r="J24" s="109">
        <f>IF(ISBLANK(Rezultati!L18),"",Rezultati!L18)</f>
      </c>
      <c r="K24" s="109">
        <f>IF(ISBLANK(Rezultati!N18),"",Rezultati!N18)</f>
        <v>0</v>
      </c>
      <c r="L24" s="110" t="str">
        <f>IF(Rezultati!N18&lt;50,"F",IF(Rezultati!N18&lt;60,"E",IF(Rezultati!N18&lt;70,"D",IF(Rezultati!N18&lt;80,"C",IF(Rezultati!N18&lt;90,"B","A")))))</f>
        <v>F</v>
      </c>
      <c r="M24" s="18"/>
    </row>
    <row r="25" spans="1:13" ht="12.75">
      <c r="A25" s="70" t="str">
        <f>IF(ISBLANK(Rezultati!B19),"",Rezultati!B19)</f>
        <v>86/2016</v>
      </c>
      <c r="B25" s="71" t="str">
        <f>IF(ISBLANK(Rezultati!C19),"",Rezultati!C19)</f>
        <v>Danilo Miranović</v>
      </c>
      <c r="C25" s="109">
        <f>IF(ISBLANK(Rezultati!D19),"",Rezultati!D19)</f>
      </c>
      <c r="D25" s="109">
        <f>IF(ISBLANK(Rezultati!E19),"",Rezultati!E19)</f>
      </c>
      <c r="E25" s="109">
        <f>IF(ISBLANK(Rezultati!F19),"",Rezultati!F19)</f>
      </c>
      <c r="F25" s="109">
        <f>IF(ISBLANK(Rezultati!G19),"",Rezultati!G19)</f>
      </c>
      <c r="G25" s="109">
        <f>IF(ISBLANK(Rezultati!I19),"",Rezultati!I19)</f>
        <v>6</v>
      </c>
      <c r="H25" s="109">
        <f>IF(ISBLANK(Rezultati!J19),"",Rezultati!J19)</f>
        <v>25</v>
      </c>
      <c r="I25" s="109">
        <f>IF(ISBLANK(Rezultati!K19),"",Rezultati!K19)</f>
      </c>
      <c r="J25" s="109">
        <f>IF(ISBLANK(Rezultati!L19),"",Rezultati!L19)</f>
      </c>
      <c r="K25" s="109">
        <f>IF(ISBLANK(Rezultati!N19),"",Rezultati!N19)</f>
        <v>25</v>
      </c>
      <c r="L25" s="110" t="str">
        <f>IF(Rezultati!N19&lt;50,"F",IF(Rezultati!N19&lt;60,"E",IF(Rezultati!N19&lt;70,"D",IF(Rezultati!N19&lt;80,"C",IF(Rezultati!N19&lt;90,"B","A")))))</f>
        <v>F</v>
      </c>
      <c r="M25" s="18"/>
    </row>
    <row r="26" spans="1:13" ht="12.75">
      <c r="A26" s="70" t="str">
        <f>IF(ISBLANK(Rezultati!B20),"",Rezultati!B20)</f>
        <v>89/2016</v>
      </c>
      <c r="B26" s="71" t="str">
        <f>IF(ISBLANK(Rezultati!C20),"",Rezultati!C20)</f>
        <v>Maja Keković</v>
      </c>
      <c r="C26" s="109">
        <f>IF(ISBLANK(Rezultati!D20),"",Rezultati!D20)</f>
      </c>
      <c r="D26" s="109">
        <f>IF(ISBLANK(Rezultati!E20),"",Rezultati!E20)</f>
      </c>
      <c r="E26" s="109">
        <f>IF(ISBLANK(Rezultati!F20),"",Rezultati!F20)</f>
      </c>
      <c r="F26" s="109">
        <f>IF(ISBLANK(Rezultati!G20),"",Rezultati!G20)</f>
      </c>
      <c r="G26" s="109">
        <f>IF(ISBLANK(Rezultati!I20),"",Rezultati!I20)</f>
      </c>
      <c r="H26" s="109">
        <f>IF(ISBLANK(Rezultati!J20),"",Rezultati!J20)</f>
      </c>
      <c r="I26" s="109">
        <f>IF(ISBLANK(Rezultati!K20),"",Rezultati!K20)</f>
      </c>
      <c r="J26" s="109">
        <f>IF(ISBLANK(Rezultati!L20),"",Rezultati!L20)</f>
      </c>
      <c r="K26" s="109">
        <f>IF(ISBLANK(Rezultati!N20),"",Rezultati!N20)</f>
        <v>0</v>
      </c>
      <c r="L26" s="110" t="str">
        <f>IF(Rezultati!N20&lt;50,"F",IF(Rezultati!N20&lt;60,"E",IF(Rezultati!N20&lt;70,"D",IF(Rezultati!N20&lt;80,"C",IF(Rezultati!N20&lt;90,"B","A")))))</f>
        <v>F</v>
      </c>
      <c r="M26" s="18"/>
    </row>
    <row r="27" spans="1:13" ht="12.75">
      <c r="A27" s="70" t="str">
        <f>IF(ISBLANK(Rezultati!B21),"",Rezultati!B21)</f>
        <v>38/2015</v>
      </c>
      <c r="B27" s="71" t="str">
        <f>IF(ISBLANK(Rezultati!C21),"",Rezultati!C21)</f>
        <v>Milena Bogavac</v>
      </c>
      <c r="C27" s="109">
        <f>IF(ISBLANK(Rezultati!D21),"",Rezultati!D21)</f>
        <v>18</v>
      </c>
      <c r="D27" s="109">
        <f>IF(ISBLANK(Rezultati!E21),"",Rezultati!E21)</f>
      </c>
      <c r="E27" s="109">
        <f>IF(ISBLANK(Rezultati!F21),"",Rezultati!F21)</f>
      </c>
      <c r="F27" s="109">
        <f>IF(ISBLANK(Rezultati!G21),"",Rezultati!G21)</f>
      </c>
      <c r="G27" s="109">
        <f>IF(ISBLANK(Rezultati!I21),"",Rezultati!I21)</f>
        <v>1</v>
      </c>
      <c r="H27" s="109">
        <f>IF(ISBLANK(Rezultati!J21),"",Rezultati!J21)</f>
        <v>0</v>
      </c>
      <c r="I27" s="109">
        <f>IF(ISBLANK(Rezultati!K21),"",Rezultati!K21)</f>
        <v>7</v>
      </c>
      <c r="J27" s="109">
        <f>IF(ISBLANK(Rezultati!L21),"",Rezultati!L21)</f>
        <v>1</v>
      </c>
      <c r="K27" s="109">
        <f>IF(ISBLANK(Rezultati!N21),"",Rezultati!N21)</f>
        <v>19</v>
      </c>
      <c r="L27" s="110" t="str">
        <f>IF(Rezultati!N21&lt;50,"F",IF(Rezultati!N21&lt;60,"E",IF(Rezultati!N21&lt;70,"D",IF(Rezultati!N21&lt;80,"C",IF(Rezultati!N21&lt;90,"B","A")))))</f>
        <v>F</v>
      </c>
      <c r="M27" s="18"/>
    </row>
    <row r="28" spans="1:13" ht="12.75">
      <c r="A28" s="70" t="str">
        <f>IF(ISBLANK(Rezultati!B22),"",Rezultati!B22)</f>
        <v>50/2015</v>
      </c>
      <c r="B28" s="71" t="str">
        <f>IF(ISBLANK(Rezultati!C22),"",Rezultati!C22)</f>
        <v>Vuko Prelević</v>
      </c>
      <c r="C28" s="109">
        <f>IF(ISBLANK(Rezultati!D22),"",Rezultati!D22)</f>
      </c>
      <c r="D28" s="109">
        <f>IF(ISBLANK(Rezultati!E22),"",Rezultati!E22)</f>
      </c>
      <c r="E28" s="109">
        <f>IF(ISBLANK(Rezultati!F22),"",Rezultati!F22)</f>
      </c>
      <c r="F28" s="109">
        <f>IF(ISBLANK(Rezultati!G22),"",Rezultati!G22)</f>
      </c>
      <c r="G28" s="109">
        <f>IF(ISBLANK(Rezultati!I22),"",Rezultati!I22)</f>
      </c>
      <c r="H28" s="109">
        <f>IF(ISBLANK(Rezultati!J22),"",Rezultati!J22)</f>
      </c>
      <c r="I28" s="109">
        <f>IF(ISBLANK(Rezultati!K22),"",Rezultati!K22)</f>
      </c>
      <c r="J28" s="109">
        <f>IF(ISBLANK(Rezultati!L22),"",Rezultati!L22)</f>
      </c>
      <c r="K28" s="109">
        <f>IF(ISBLANK(Rezultati!N22),"",Rezultati!N22)</f>
        <v>0</v>
      </c>
      <c r="L28" s="110" t="str">
        <f>IF(Rezultati!N22&lt;50,"F",IF(Rezultati!N22&lt;60,"E",IF(Rezultati!N22&lt;70,"D",IF(Rezultati!N22&lt;80,"C",IF(Rezultati!N22&lt;90,"B","A")))))</f>
        <v>F</v>
      </c>
      <c r="M28" s="18"/>
    </row>
    <row r="29" spans="1:13" ht="12.75">
      <c r="A29" s="70" t="str">
        <f>IF(ISBLANK(Rezultati!B23),"",Rezultati!B23)</f>
        <v>28/2014</v>
      </c>
      <c r="B29" s="71" t="str">
        <f>IF(ISBLANK(Rezultati!C23),"",Rezultati!C23)</f>
        <v>Luka Tončić</v>
      </c>
      <c r="C29" s="109">
        <f>IF(ISBLANK(Rezultati!D23),"",Rezultati!D23)</f>
        <v>8</v>
      </c>
      <c r="D29" s="109">
        <f>IF(ISBLANK(Rezultati!E23),"",Rezultati!E23)</f>
        <v>10</v>
      </c>
      <c r="E29" s="109">
        <f>IF(ISBLANK(Rezultati!F23),"",Rezultati!F23)</f>
      </c>
      <c r="F29" s="109">
        <f>IF(ISBLANK(Rezultati!G23),"",Rezultati!G23)</f>
      </c>
      <c r="G29" s="109">
        <f>IF(ISBLANK(Rezultati!I23),"",Rezultati!I23)</f>
      </c>
      <c r="H29" s="109">
        <f>IF(ISBLANK(Rezultati!J23),"",Rezultati!J23)</f>
      </c>
      <c r="I29" s="109">
        <f>IF(ISBLANK(Rezultati!K23),"",Rezultati!K23)</f>
      </c>
      <c r="J29" s="109">
        <f>IF(ISBLANK(Rezultati!L23),"",Rezultati!L23)</f>
      </c>
      <c r="K29" s="109">
        <f>IF(ISBLANK(Rezultati!N23),"",Rezultati!N23)</f>
        <v>10</v>
      </c>
      <c r="L29" s="110" t="str">
        <f>IF(Rezultati!N23&lt;50,"F",IF(Rezultati!N23&lt;60,"E",IF(Rezultati!N23&lt;70,"D",IF(Rezultati!N23&lt;80,"C",IF(Rezultati!N23&lt;90,"B","A")))))</f>
        <v>F</v>
      </c>
      <c r="M29" s="18"/>
    </row>
    <row r="30" spans="1:13" ht="12.75">
      <c r="A30" s="70" t="str">
        <f>IF(ISBLANK(Rezultati!B24),"",Rezultati!B24)</f>
        <v>74/2014</v>
      </c>
      <c r="B30" s="71" t="str">
        <f>IF(ISBLANK(Rezultati!C24),"",Rezultati!C24)</f>
        <v>Petar Pavićević</v>
      </c>
      <c r="C30" s="109">
        <f>IF(ISBLANK(Rezultati!D24),"",Rezultati!D24)</f>
        <v>0</v>
      </c>
      <c r="D30" s="109">
        <f>IF(ISBLANK(Rezultati!E24),"",Rezultati!E24)</f>
        <v>4</v>
      </c>
      <c r="E30" s="109">
        <f>IF(ISBLANK(Rezultati!F24),"",Rezultati!F24)</f>
      </c>
      <c r="F30" s="109">
        <f>IF(ISBLANK(Rezultati!G24),"",Rezultati!G24)</f>
      </c>
      <c r="G30" s="109">
        <f>IF(ISBLANK(Rezultati!I24),"",Rezultati!I24)</f>
      </c>
      <c r="H30" s="109">
        <f>IF(ISBLANK(Rezultati!J24),"",Rezultati!J24)</f>
      </c>
      <c r="I30" s="109">
        <f>IF(ISBLANK(Rezultati!K24),"",Rezultati!K24)</f>
      </c>
      <c r="J30" s="109">
        <f>IF(ISBLANK(Rezultati!L24),"",Rezultati!L24)</f>
      </c>
      <c r="K30" s="109">
        <f>IF(ISBLANK(Rezultati!N24),"",Rezultati!N24)</f>
        <v>4</v>
      </c>
      <c r="L30" s="110" t="str">
        <f>IF(Rezultati!N24&lt;50,"F",IF(Rezultati!N24&lt;60,"E",IF(Rezultati!N24&lt;70,"D",IF(Rezultati!N24&lt;80,"C",IF(Rezultati!N24&lt;90,"B","A")))))</f>
        <v>F</v>
      </c>
      <c r="M30" s="18"/>
    </row>
    <row r="31" spans="1:13" ht="12.75">
      <c r="A31" s="70" t="str">
        <f>IF(ISBLANK(Rezultati!B25),"",Rezultati!B25)</f>
        <v>87/2013</v>
      </c>
      <c r="B31" s="71" t="str">
        <f>IF(ISBLANK(Rezultati!C25),"",Rezultati!C25)</f>
        <v>Milena Mugoša</v>
      </c>
      <c r="C31" s="109">
        <f>IF(ISBLANK(Rezultati!D25),"",Rezultati!D25)</f>
      </c>
      <c r="D31" s="109">
        <f>IF(ISBLANK(Rezultati!E25),"",Rezultati!E25)</f>
      </c>
      <c r="E31" s="109">
        <f>IF(ISBLANK(Rezultati!F25),"",Rezultati!F25)</f>
      </c>
      <c r="F31" s="109">
        <f>IF(ISBLANK(Rezultati!G25),"",Rezultati!G25)</f>
      </c>
      <c r="G31" s="109">
        <f>IF(ISBLANK(Rezultati!I25),"",Rezultati!I25)</f>
      </c>
      <c r="H31" s="109">
        <f>IF(ISBLANK(Rezultati!J25),"",Rezultati!J25)</f>
      </c>
      <c r="I31" s="109">
        <f>IF(ISBLANK(Rezultati!K25),"",Rezultati!K25)</f>
      </c>
      <c r="J31" s="109">
        <f>IF(ISBLANK(Rezultati!L25),"",Rezultati!L25)</f>
      </c>
      <c r="K31" s="109">
        <f>IF(ISBLANK(Rezultati!N25),"",Rezultati!N25)</f>
        <v>0</v>
      </c>
      <c r="L31" s="110" t="str">
        <f>IF(Rezultati!N25&lt;50,"F",IF(Rezultati!N25&lt;60,"E",IF(Rezultati!N25&lt;70,"D",IF(Rezultati!N25&lt;80,"C",IF(Rezultati!N25&lt;90,"B","A")))))</f>
        <v>F</v>
      </c>
      <c r="M31" s="18"/>
    </row>
    <row r="32" spans="1:13" ht="12.75">
      <c r="A32" s="70" t="str">
        <f>IF(ISBLANK(Rezultati!B26),"",Rezultati!B26)</f>
        <v>44/2010</v>
      </c>
      <c r="B32" s="71" t="str">
        <f>IF(ISBLANK(Rezultati!C26),"",Rezultati!C26)</f>
        <v>Mirko Dvožak</v>
      </c>
      <c r="C32" s="109">
        <f>IF(ISBLANK(Rezultati!D26),"",Rezultati!D26)</f>
      </c>
      <c r="D32" s="109">
        <f>IF(ISBLANK(Rezultati!E26),"",Rezultati!E26)</f>
      </c>
      <c r="E32" s="109">
        <f>IF(ISBLANK(Rezultati!F26),"",Rezultati!F26)</f>
      </c>
      <c r="F32" s="109">
        <f>IF(ISBLANK(Rezultati!G26),"",Rezultati!G26)</f>
      </c>
      <c r="G32" s="109">
        <f>IF(ISBLANK(Rezultati!I26),"",Rezultati!I26)</f>
      </c>
      <c r="H32" s="109">
        <f>IF(ISBLANK(Rezultati!J26),"",Rezultati!J26)</f>
      </c>
      <c r="I32" s="109">
        <f>IF(ISBLANK(Rezultati!K26),"",Rezultati!K26)</f>
      </c>
      <c r="J32" s="109">
        <f>IF(ISBLANK(Rezultati!L26),"",Rezultati!L26)</f>
      </c>
      <c r="K32" s="109">
        <f>IF(ISBLANK(Rezultati!N26),"",Rezultati!N26)</f>
        <v>0</v>
      </c>
      <c r="L32" s="110" t="str">
        <f>IF(Rezultati!N26&lt;50,"F",IF(Rezultati!N26&lt;60,"E",IF(Rezultati!N26&lt;70,"D",IF(Rezultati!N26&lt;80,"C",IF(Rezultati!N26&lt;90,"B","A")))))</f>
        <v>F</v>
      </c>
      <c r="M32" s="18"/>
    </row>
    <row r="33" spans="1:12" ht="12.75">
      <c r="A33" s="70" t="str">
        <f>IF(ISBLANK(Rezultati!B27),"",Rezultati!B27)</f>
        <v>31/2016</v>
      </c>
      <c r="B33" s="71" t="str">
        <f>IF(ISBLANK(Rezultati!C27),"",Rezultati!C27)</f>
        <v>Obrad Jovanović</v>
      </c>
      <c r="C33" s="109">
        <f>IF(ISBLANK(Rezultati!D27),"",Rezultati!D27)</f>
      </c>
      <c r="D33" s="109">
        <f>IF(ISBLANK(Rezultati!E27),"",Rezultati!E27)</f>
        <v>2</v>
      </c>
      <c r="E33" s="109">
        <f>IF(ISBLANK(Rezultati!F27),"",Rezultati!F27)</f>
      </c>
      <c r="F33" s="109">
        <f>IF(ISBLANK(Rezultati!G27),"",Rezultati!G27)</f>
      </c>
      <c r="G33" s="109">
        <f>IF(ISBLANK(Rezultati!I27),"",Rezultati!I27)</f>
        <v>0</v>
      </c>
      <c r="H33" s="109">
        <f>IF(ISBLANK(Rezultati!J27),"",Rezultati!J27)</f>
      </c>
      <c r="I33" s="109">
        <f>IF(ISBLANK(Rezultati!K27),"",Rezultati!K27)</f>
      </c>
      <c r="J33" s="109">
        <f>IF(ISBLANK(Rezultati!L27),"",Rezultati!L27)</f>
      </c>
      <c r="K33" s="109">
        <f>IF(ISBLANK(Rezultati!N27),"",Rezultati!N27)</f>
        <v>2</v>
      </c>
      <c r="L33" s="110" t="str">
        <f>IF(Rezultati!N27&lt;50,"F",IF(Rezultati!N27&lt;60,"E",IF(Rezultati!N27&lt;70,"D",IF(Rezultati!N27&lt;80,"C",IF(Rezultati!N27&lt;90,"B","A")))))</f>
        <v>F</v>
      </c>
    </row>
    <row r="34" ht="12.75">
      <c r="K34" s="42"/>
    </row>
    <row r="35" spans="10:11" ht="12.75">
      <c r="J35" s="114" t="s">
        <v>34</v>
      </c>
      <c r="K35" s="42"/>
    </row>
    <row r="36" spans="10:11" ht="12.75">
      <c r="J36" s="41"/>
      <c r="K36" s="42"/>
    </row>
    <row r="37" spans="10:12" ht="13.5" thickBot="1">
      <c r="J37" s="43"/>
      <c r="K37" s="44"/>
      <c r="L37" s="76"/>
    </row>
    <row r="38" ht="12.75">
      <c r="K38" s="12"/>
    </row>
    <row r="39" ht="12.75">
      <c r="K39" s="12"/>
    </row>
    <row r="40" ht="12.75">
      <c r="K40" s="12"/>
    </row>
    <row r="41" ht="12.75">
      <c r="K41" s="12"/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  <row r="68" ht="12.75">
      <c r="K68" s="12"/>
    </row>
    <row r="69" ht="12.75">
      <c r="K69" s="12"/>
    </row>
    <row r="70" ht="12.75">
      <c r="K70" s="12"/>
    </row>
    <row r="71" ht="12.75">
      <c r="K71" s="12"/>
    </row>
    <row r="72" ht="12.75">
      <c r="K72" s="12"/>
    </row>
    <row r="73" ht="12.75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</sheetData>
  <sheetProtection/>
  <mergeCells count="6">
    <mergeCell ref="K1:L1"/>
    <mergeCell ref="G6:J6"/>
    <mergeCell ref="L5:L7"/>
    <mergeCell ref="C6:F6"/>
    <mergeCell ref="A1:J1"/>
    <mergeCell ref="K5:K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pane ySplit="9" topLeftCell="A28" activePane="bottomLeft" state="frozen"/>
      <selection pane="topLeft" activeCell="A1" sqref="A1"/>
      <selection pane="bottomLeft" activeCell="F34" sqref="F34:F3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7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20</v>
      </c>
      <c r="B3" s="53"/>
      <c r="C3" s="55"/>
      <c r="D3" s="55"/>
      <c r="E3" s="55"/>
      <c r="F3" s="56"/>
    </row>
    <row r="4" spans="1:6" s="5" customFormat="1" ht="15">
      <c r="A4" s="52" t="s">
        <v>16</v>
      </c>
      <c r="B4" s="53"/>
      <c r="C4" s="55" t="s">
        <v>19</v>
      </c>
      <c r="D4" s="55"/>
      <c r="E4" s="55"/>
      <c r="F4" s="56"/>
    </row>
    <row r="5" spans="1:7" s="5" customFormat="1" ht="15">
      <c r="A5" s="115" t="s">
        <v>36</v>
      </c>
      <c r="B5" s="111" t="s">
        <v>30</v>
      </c>
      <c r="C5" s="55" t="s">
        <v>31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47" t="s">
        <v>8</v>
      </c>
      <c r="B7" s="150" t="s">
        <v>13</v>
      </c>
      <c r="C7" s="151" t="s">
        <v>9</v>
      </c>
      <c r="D7" s="152"/>
      <c r="E7" s="153" t="s">
        <v>35</v>
      </c>
      <c r="F7" s="145" t="s">
        <v>10</v>
      </c>
    </row>
    <row r="8" spans="1:6" s="7" customFormat="1" ht="12.75" customHeight="1">
      <c r="A8" s="148"/>
      <c r="B8" s="148"/>
      <c r="C8" s="145" t="s">
        <v>11</v>
      </c>
      <c r="D8" s="145" t="s">
        <v>12</v>
      </c>
      <c r="E8" s="154"/>
      <c r="F8" s="146"/>
    </row>
    <row r="9" spans="1:6" s="7" customFormat="1" ht="13.5" customHeight="1">
      <c r="A9" s="149"/>
      <c r="B9" s="149"/>
      <c r="C9" s="146"/>
      <c r="D9" s="146"/>
      <c r="E9" s="155"/>
      <c r="F9" s="146"/>
    </row>
    <row r="10" spans="1:7" ht="12.75">
      <c r="A10" s="70" t="str">
        <f>IF(ISBLANK(Rezultati!B2),"",Rezultati!B2)</f>
        <v>34/2019</v>
      </c>
      <c r="B10" s="71" t="str">
        <f>IF(ISBLANK(Rezultati!C2),"",Rezultati!C2)</f>
        <v>Mitar Otašević</v>
      </c>
      <c r="C10" s="79">
        <f>Rezultati!H2</f>
        <v>40</v>
      </c>
      <c r="D10" s="79">
        <f>IF(Rezultati!M2,Rezultati!M2,Rezultati!I2)</f>
        <v>50</v>
      </c>
      <c r="E10" s="79">
        <f>Rezultati!N2</f>
        <v>90</v>
      </c>
      <c r="F10" s="100" t="str">
        <f>Rezultati!O2</f>
        <v>A</v>
      </c>
      <c r="G10" s="9"/>
    </row>
    <row r="11" spans="1:7" ht="12.75">
      <c r="A11" s="70" t="str">
        <f>IF(ISBLANK(Rezultati!B3),"",Rezultati!B3)</f>
        <v>49/2019</v>
      </c>
      <c r="B11" s="71" t="str">
        <f>IF(ISBLANK(Rezultati!C3),"",Rezultati!C3)</f>
        <v>Marko Popović</v>
      </c>
      <c r="C11" s="79">
        <f>Rezultati!H3</f>
        <v>25</v>
      </c>
      <c r="D11" s="79">
        <f>IF(Rezultati!M3,Rezultati!M3,Rezultati!I3)</f>
        <v>28</v>
      </c>
      <c r="E11" s="79">
        <f>Rezultati!N3</f>
        <v>53</v>
      </c>
      <c r="F11" s="100" t="str">
        <f>Rezultati!O3</f>
        <v>E</v>
      </c>
      <c r="G11" s="9"/>
    </row>
    <row r="12" spans="1:7" ht="12.75">
      <c r="A12" s="70" t="str">
        <f>IF(ISBLANK(Rezultati!B4),"",Rezultati!B4)</f>
        <v>52/2019</v>
      </c>
      <c r="B12" s="71" t="str">
        <f>IF(ISBLANK(Rezultati!C4),"",Rezultati!C4)</f>
        <v>Ivan Vojinović</v>
      </c>
      <c r="C12" s="79">
        <f>Rezultati!H4</f>
        <v>25</v>
      </c>
      <c r="D12" s="79">
        <f>IF(Rezultati!M4,Rezultati!M4,Rezultati!I4)</f>
        <v>25</v>
      </c>
      <c r="E12" s="79">
        <f>Rezultati!N4</f>
        <v>50</v>
      </c>
      <c r="F12" s="100" t="str">
        <f>Rezultati!O4</f>
        <v>E</v>
      </c>
      <c r="G12" s="9"/>
    </row>
    <row r="13" spans="1:7" ht="12.75">
      <c r="A13" s="70" t="str">
        <f>IF(ISBLANK(Rezultati!B5),"",Rezultati!B5)</f>
        <v>77/2019</v>
      </c>
      <c r="B13" s="71" t="str">
        <f>IF(ISBLANK(Rezultati!C5),"",Rezultati!C5)</f>
        <v>Stefan Mandić</v>
      </c>
      <c r="C13" s="79">
        <f>Rezultati!H5</f>
        <v>18</v>
      </c>
      <c r="D13" s="79">
        <f>IF(Rezultati!M5,Rezultati!M5,Rezultati!I5)</f>
        <v>26</v>
      </c>
      <c r="E13" s="79">
        <f>Rezultati!N5</f>
        <v>44</v>
      </c>
      <c r="F13" s="100" t="str">
        <f>Rezultati!O5</f>
        <v>F</v>
      </c>
      <c r="G13" s="9"/>
    </row>
    <row r="14" spans="1:7" ht="12.75">
      <c r="A14" s="70" t="str">
        <f>IF(ISBLANK(Rezultati!B6),"",Rezultati!B6)</f>
        <v>4/2018</v>
      </c>
      <c r="B14" s="71" t="str">
        <f>IF(ISBLANK(Rezultati!C6),"",Rezultati!C6)</f>
        <v>Andrija Balević</v>
      </c>
      <c r="C14" s="79">
        <f>Rezultati!H6</f>
        <v>21</v>
      </c>
      <c r="D14" s="79">
        <f>IF(Rezultati!M6,Rezultati!M6,Rezultati!I6)</f>
        <v>22</v>
      </c>
      <c r="E14" s="79">
        <f>Rezultati!N6</f>
        <v>43</v>
      </c>
      <c r="F14" s="100" t="str">
        <f>Rezultati!O6</f>
        <v>F</v>
      </c>
      <c r="G14" s="9"/>
    </row>
    <row r="15" spans="1:7" ht="12.75">
      <c r="A15" s="70" t="str">
        <f>IF(ISBLANK(Rezultati!B7),"",Rezultati!B7)</f>
        <v>23/2018</v>
      </c>
      <c r="B15" s="71" t="str">
        <f>IF(ISBLANK(Rezultati!C7),"",Rezultati!C7)</f>
        <v>Kristjan Ivanović</v>
      </c>
      <c r="C15" s="79">
        <f>Rezultati!H7</f>
        <v>15</v>
      </c>
      <c r="D15" s="79">
        <f>IF(Rezultati!M7,Rezultati!M7,Rezultati!I7)</f>
        <v>36</v>
      </c>
      <c r="E15" s="79">
        <f>Rezultati!N7</f>
        <v>51</v>
      </c>
      <c r="F15" s="100" t="str">
        <f>Rezultati!O7</f>
        <v>E</v>
      </c>
      <c r="G15" s="9"/>
    </row>
    <row r="16" spans="1:7" ht="12.75">
      <c r="A16" s="70" t="str">
        <f>IF(ISBLANK(Rezultati!B8),"",Rezultati!B8)</f>
        <v>44/2018</v>
      </c>
      <c r="B16" s="71" t="str">
        <f>IF(ISBLANK(Rezultati!C8),"",Rezultati!C8)</f>
        <v>Petar Radović</v>
      </c>
      <c r="C16" s="79">
        <f>Rezultati!H8</f>
        <v>18</v>
      </c>
      <c r="D16" s="79">
        <f>IF(Rezultati!M8,Rezultati!M8,Rezultati!I8)</f>
        <v>5</v>
      </c>
      <c r="E16" s="79">
        <f>Rezultati!N8</f>
        <v>18</v>
      </c>
      <c r="F16" s="100" t="str">
        <f>Rezultati!O8</f>
        <v>F</v>
      </c>
      <c r="G16" s="9"/>
    </row>
    <row r="17" spans="1:7" ht="12.75">
      <c r="A17" s="70" t="str">
        <f>IF(ISBLANK(Rezultati!B9),"",Rezultati!B9)</f>
        <v>63/2018</v>
      </c>
      <c r="B17" s="71" t="str">
        <f>IF(ISBLANK(Rezultati!C9),"",Rezultati!C9)</f>
        <v>Savo Vujović</v>
      </c>
      <c r="C17" s="79">
        <f>Rezultati!H9</f>
        <v>15</v>
      </c>
      <c r="D17" s="79">
        <f>IF(Rezultati!M9,Rezultati!M9,Rezultati!I9)</f>
        <v>35</v>
      </c>
      <c r="E17" s="79">
        <f>Rezultati!N9</f>
        <v>50</v>
      </c>
      <c r="F17" s="100" t="str">
        <f>Rezultati!O9</f>
        <v>E</v>
      </c>
      <c r="G17" s="9"/>
    </row>
    <row r="18" spans="1:7" ht="12.75">
      <c r="A18" s="70" t="str">
        <f>IF(ISBLANK(Rezultati!B10),"",Rezultati!B10)</f>
        <v>74/2018</v>
      </c>
      <c r="B18" s="71" t="str">
        <f>IF(ISBLANK(Rezultati!C10),"",Rezultati!C10)</f>
        <v>Damjan Dubak</v>
      </c>
      <c r="C18" s="79">
        <f>Rezultati!H10</f>
        <v>17</v>
      </c>
      <c r="D18" s="79">
        <f>IF(Rezultati!M10,Rezultati!M10,Rezultati!I10)</f>
        <v>0</v>
      </c>
      <c r="E18" s="79">
        <f>Rezultati!N10</f>
        <v>17</v>
      </c>
      <c r="F18" s="100" t="str">
        <f>Rezultati!O10</f>
        <v>F</v>
      </c>
      <c r="G18" s="9"/>
    </row>
    <row r="19" spans="1:7" ht="12.75">
      <c r="A19" s="70" t="str">
        <f>IF(ISBLANK(Rezultati!B11),"",Rezultati!B11)</f>
        <v>79/2018</v>
      </c>
      <c r="B19" s="71" t="str">
        <f>IF(ISBLANK(Rezultati!C11),"",Rezultati!C11)</f>
        <v>Anastasija Popović</v>
      </c>
      <c r="C19" s="79">
        <f>Rezultati!H11</f>
        <v>0</v>
      </c>
      <c r="D19" s="79">
        <f>IF(Rezultati!M11,Rezultati!M11,Rezultati!I11)</f>
        <v>0</v>
      </c>
      <c r="E19" s="79">
        <f>Rezultati!N11</f>
        <v>0</v>
      </c>
      <c r="F19" s="100" t="str">
        <f>Rezultati!O11</f>
        <v>F</v>
      </c>
      <c r="G19" s="9"/>
    </row>
    <row r="20" spans="1:7" ht="12.75">
      <c r="A20" s="70" t="str">
        <f>IF(ISBLANK(Rezultati!B12),"",Rezultati!B12)</f>
        <v>81/2018</v>
      </c>
      <c r="B20" s="71" t="str">
        <f>IF(ISBLANK(Rezultati!C12),"",Rezultati!C12)</f>
        <v>Tijana Laušević</v>
      </c>
      <c r="C20" s="79">
        <f>Rezultati!H12</f>
        <v>0</v>
      </c>
      <c r="D20" s="79">
        <f>IF(Rezultati!M12,Rezultati!M12,Rezultati!I12)</f>
        <v>0</v>
      </c>
      <c r="E20" s="79">
        <f>Rezultati!N12</f>
        <v>0</v>
      </c>
      <c r="F20" s="100" t="str">
        <f>Rezultati!O12</f>
        <v>F</v>
      </c>
      <c r="G20" s="9"/>
    </row>
    <row r="21" spans="1:7" ht="12.75">
      <c r="A21" s="70" t="str">
        <f>IF(ISBLANK(Rezultati!B13),"",Rezultati!B13)</f>
        <v>19/2017</v>
      </c>
      <c r="B21" s="71" t="str">
        <f>IF(ISBLANK(Rezultati!C13),"",Rezultati!C13)</f>
        <v>Jovan Ćorović</v>
      </c>
      <c r="C21" s="79">
        <f>Rezultati!H13</f>
        <v>17</v>
      </c>
      <c r="D21" s="79">
        <f>IF(Rezultati!M13,Rezultati!M13,Rezultati!I13)</f>
        <v>37</v>
      </c>
      <c r="E21" s="79">
        <f>Rezultati!N13</f>
        <v>54</v>
      </c>
      <c r="F21" s="100" t="str">
        <f>Rezultati!O13</f>
        <v>E</v>
      </c>
      <c r="G21" s="9"/>
    </row>
    <row r="22" spans="1:7" ht="12.75">
      <c r="A22" s="70" t="str">
        <f>IF(ISBLANK(Rezultati!B14),"",Rezultati!B14)</f>
        <v>25/2017</v>
      </c>
      <c r="B22" s="71" t="str">
        <f>IF(ISBLANK(Rezultati!C14),"",Rezultati!C14)</f>
        <v>Goran Đikanović</v>
      </c>
      <c r="C22" s="79">
        <f>Rezultati!H14</f>
        <v>15</v>
      </c>
      <c r="D22" s="79">
        <f>IF(Rezultati!M14,Rezultati!M14,Rezultati!I14)</f>
        <v>14</v>
      </c>
      <c r="E22" s="79">
        <f>Rezultati!N14</f>
        <v>29</v>
      </c>
      <c r="F22" s="100" t="str">
        <f>Rezultati!O14</f>
        <v>F</v>
      </c>
      <c r="G22" s="10"/>
    </row>
    <row r="23" spans="1:7" ht="12.75">
      <c r="A23" s="70" t="str">
        <f>IF(ISBLANK(Rezultati!B15),"",Rezultati!B15)</f>
        <v>26/2017</v>
      </c>
      <c r="B23" s="71" t="str">
        <f>IF(ISBLANK(Rezultati!C15),"",Rezultati!C15)</f>
        <v>Mića Lučić</v>
      </c>
      <c r="C23" s="79">
        <f>Rezultati!H15</f>
        <v>19</v>
      </c>
      <c r="D23" s="79">
        <f>IF(Rezultati!M15,Rezultati!M15,Rezultati!I15)</f>
        <v>11</v>
      </c>
      <c r="E23" s="79">
        <f>Rezultati!N15</f>
        <v>30</v>
      </c>
      <c r="F23" s="100" t="str">
        <f>Rezultati!O15</f>
        <v>F</v>
      </c>
      <c r="G23" s="10"/>
    </row>
    <row r="24" spans="1:7" ht="12.75">
      <c r="A24" s="70" t="str">
        <f>IF(ISBLANK(Rezultati!B16),"",Rezultati!B16)</f>
        <v>46/2017</v>
      </c>
      <c r="B24" s="71" t="str">
        <f>IF(ISBLANK(Rezultati!C16),"",Rezultati!C16)</f>
        <v>Aleksandar Miličić</v>
      </c>
      <c r="C24" s="79">
        <f>Rezultati!H16</f>
        <v>14</v>
      </c>
      <c r="D24" s="79">
        <f>IF(Rezultati!M16,Rezultati!M16,Rezultati!I16)</f>
        <v>13</v>
      </c>
      <c r="E24" s="79">
        <f>Rezultati!N16</f>
        <v>27</v>
      </c>
      <c r="F24" s="100" t="str">
        <f>Rezultati!O16</f>
        <v>F</v>
      </c>
      <c r="G24" s="10"/>
    </row>
    <row r="25" spans="1:7" ht="12.75">
      <c r="A25" s="70" t="str">
        <f>IF(ISBLANK(Rezultati!B17),"",Rezultati!B17)</f>
        <v>100/2017</v>
      </c>
      <c r="B25" s="71" t="str">
        <f>IF(ISBLANK(Rezultati!C17),"",Rezultati!C17)</f>
        <v>Lazar Šoć</v>
      </c>
      <c r="C25" s="79">
        <f>Rezultati!H17</f>
        <v>12</v>
      </c>
      <c r="D25" s="79">
        <f>IF(Rezultati!M17,Rezultati!M17,Rezultati!I17)</f>
        <v>0</v>
      </c>
      <c r="E25" s="79">
        <f>Rezultati!N17</f>
        <v>12</v>
      </c>
      <c r="F25" s="100" t="str">
        <f>Rezultati!O17</f>
        <v>F</v>
      </c>
      <c r="G25" s="10"/>
    </row>
    <row r="26" spans="1:7" ht="12.75">
      <c r="A26" s="70" t="str">
        <f>IF(ISBLANK(Rezultati!B18),"",Rezultati!B18)</f>
        <v>61/2016</v>
      </c>
      <c r="B26" s="71" t="str">
        <f>IF(ISBLANK(Rezultati!C18),"",Rezultati!C18)</f>
        <v>Marko Bošković</v>
      </c>
      <c r="C26" s="79">
        <f>Rezultati!H18</f>
        <v>0</v>
      </c>
      <c r="D26" s="79">
        <f>IF(Rezultati!M18,Rezultati!M18,Rezultati!I18)</f>
        <v>0</v>
      </c>
      <c r="E26" s="79">
        <f>Rezultati!N18</f>
        <v>0</v>
      </c>
      <c r="F26" s="100" t="str">
        <f>Rezultati!O18</f>
        <v>F</v>
      </c>
      <c r="G26" s="10"/>
    </row>
    <row r="27" spans="1:7" ht="12.75">
      <c r="A27" s="70" t="str">
        <f>IF(ISBLANK(Rezultati!B19),"",Rezultati!B19)</f>
        <v>86/2016</v>
      </c>
      <c r="B27" s="71" t="str">
        <f>IF(ISBLANK(Rezultati!C19),"",Rezultati!C19)</f>
        <v>Danilo Miranović</v>
      </c>
      <c r="C27" s="79">
        <f>Rezultati!H19</f>
        <v>0</v>
      </c>
      <c r="D27" s="79">
        <f>IF(Rezultati!M19,Rezultati!M19,Rezultati!I19)</f>
        <v>25</v>
      </c>
      <c r="E27" s="79">
        <f>Rezultati!N19</f>
        <v>25</v>
      </c>
      <c r="F27" s="100" t="str">
        <f>Rezultati!O19</f>
        <v>F</v>
      </c>
      <c r="G27" s="10"/>
    </row>
    <row r="28" spans="1:7" ht="12.75">
      <c r="A28" s="70" t="str">
        <f>IF(ISBLANK(Rezultati!B20),"",Rezultati!B20)</f>
        <v>89/2016</v>
      </c>
      <c r="B28" s="71" t="str">
        <f>IF(ISBLANK(Rezultati!C20),"",Rezultati!C20)</f>
        <v>Maja Keković</v>
      </c>
      <c r="C28" s="79">
        <f>Rezultati!H20</f>
        <v>0</v>
      </c>
      <c r="D28" s="79">
        <f>IF(Rezultati!M20,Rezultati!M20,Rezultati!I20)</f>
        <v>0</v>
      </c>
      <c r="E28" s="79">
        <f>Rezultati!N20</f>
        <v>0</v>
      </c>
      <c r="F28" s="100" t="str">
        <f>Rezultati!O20</f>
        <v>F</v>
      </c>
      <c r="G28" s="10"/>
    </row>
    <row r="29" spans="1:7" ht="12.75">
      <c r="A29" s="70" t="str">
        <f>IF(ISBLANK(Rezultati!B21),"",Rezultati!B21)</f>
        <v>38/2015</v>
      </c>
      <c r="B29" s="71" t="str">
        <f>IF(ISBLANK(Rezultati!C21),"",Rezultati!C21)</f>
        <v>Milena Bogavac</v>
      </c>
      <c r="C29" s="79">
        <f>Rezultati!H21</f>
        <v>18</v>
      </c>
      <c r="D29" s="79">
        <f>IF(Rezultati!M21,Rezultati!M21,Rezultati!I21)</f>
        <v>1</v>
      </c>
      <c r="E29" s="79">
        <f>Rezultati!N21</f>
        <v>19</v>
      </c>
      <c r="F29" s="100" t="str">
        <f>Rezultati!O21</f>
        <v>F</v>
      </c>
      <c r="G29" s="10"/>
    </row>
    <row r="30" spans="1:7" ht="12.75">
      <c r="A30" s="70" t="str">
        <f>IF(ISBLANK(Rezultati!B22),"",Rezultati!B22)</f>
        <v>50/2015</v>
      </c>
      <c r="B30" s="71" t="str">
        <f>IF(ISBLANK(Rezultati!C22),"",Rezultati!C22)</f>
        <v>Vuko Prelević</v>
      </c>
      <c r="C30" s="79">
        <f>Rezultati!H22</f>
        <v>0</v>
      </c>
      <c r="D30" s="79">
        <f>IF(Rezultati!M22,Rezultati!M22,Rezultati!I22)</f>
        <v>0</v>
      </c>
      <c r="E30" s="79">
        <f>Rezultati!N22</f>
        <v>0</v>
      </c>
      <c r="F30" s="100" t="str">
        <f>Rezultati!O22</f>
        <v>F</v>
      </c>
      <c r="G30" s="10"/>
    </row>
    <row r="31" spans="1:7" ht="12.75">
      <c r="A31" s="70" t="str">
        <f>IF(ISBLANK(Rezultati!B23),"",Rezultati!B23)</f>
        <v>28/2014</v>
      </c>
      <c r="B31" s="71" t="str">
        <f>IF(ISBLANK(Rezultati!C23),"",Rezultati!C23)</f>
        <v>Luka Tončić</v>
      </c>
      <c r="C31" s="79">
        <f>Rezultati!H23</f>
        <v>10</v>
      </c>
      <c r="D31" s="79">
        <f>IF(Rezultati!M23,Rezultati!M23,Rezultati!I23)</f>
        <v>0</v>
      </c>
      <c r="E31" s="79">
        <f>Rezultati!N23</f>
        <v>10</v>
      </c>
      <c r="F31" s="100" t="str">
        <f>Rezultati!O23</f>
        <v>F</v>
      </c>
      <c r="G31" s="10"/>
    </row>
    <row r="32" spans="1:7" ht="12.75">
      <c r="A32" s="70" t="str">
        <f>IF(ISBLANK(Rezultati!B24),"",Rezultati!B24)</f>
        <v>74/2014</v>
      </c>
      <c r="B32" s="71" t="str">
        <f>IF(ISBLANK(Rezultati!C24),"",Rezultati!C24)</f>
        <v>Petar Pavićević</v>
      </c>
      <c r="C32" s="79">
        <f>Rezultati!H24</f>
        <v>4</v>
      </c>
      <c r="D32" s="79">
        <f>IF(Rezultati!M24,Rezultati!M24,Rezultati!I24)</f>
        <v>0</v>
      </c>
      <c r="E32" s="79">
        <f>Rezultati!N24</f>
        <v>4</v>
      </c>
      <c r="F32" s="100" t="str">
        <f>Rezultati!O24</f>
        <v>F</v>
      </c>
      <c r="G32" s="10"/>
    </row>
    <row r="33" spans="1:7" ht="12.75">
      <c r="A33" s="70" t="str">
        <f>IF(ISBLANK(Rezultati!B25),"",Rezultati!B25)</f>
        <v>87/2013</v>
      </c>
      <c r="B33" s="71" t="str">
        <f>IF(ISBLANK(Rezultati!C25),"",Rezultati!C25)</f>
        <v>Milena Mugoša</v>
      </c>
      <c r="C33" s="79">
        <f>Rezultati!H25</f>
        <v>0</v>
      </c>
      <c r="D33" s="79">
        <f>IF(Rezultati!M25,Rezultati!M25,Rezultati!I25)</f>
        <v>0</v>
      </c>
      <c r="E33" s="79">
        <f>Rezultati!N25</f>
        <v>0</v>
      </c>
      <c r="F33" s="100" t="str">
        <f>Rezultati!O25</f>
        <v>F</v>
      </c>
      <c r="G33" s="10"/>
    </row>
    <row r="34" spans="1:7" ht="12.75">
      <c r="A34" s="70" t="str">
        <f>IF(ISBLANK(Rezultati!B26),"",Rezultati!B26)</f>
        <v>44/2010</v>
      </c>
      <c r="B34" s="71" t="str">
        <f>IF(ISBLANK(Rezultati!C26),"",Rezultati!C26)</f>
        <v>Mirko Dvožak</v>
      </c>
      <c r="C34" s="79">
        <f>Rezultati!H26</f>
        <v>0</v>
      </c>
      <c r="D34" s="79">
        <f>IF(Rezultati!M26,Rezultati!M26,Rezultati!I26)</f>
        <v>0</v>
      </c>
      <c r="E34" s="79">
        <f>Rezultati!N26</f>
        <v>0</v>
      </c>
      <c r="F34" s="100" t="str">
        <f>Rezultati!O26</f>
        <v>F</v>
      </c>
      <c r="G34" s="10"/>
    </row>
    <row r="35" spans="1:7" ht="12.75">
      <c r="A35" s="70" t="str">
        <f>IF(ISBLANK(Rezultati!B27),"",Rezultati!B27)</f>
        <v>31/2016</v>
      </c>
      <c r="B35" s="71" t="str">
        <f>IF(ISBLANK(Rezultati!C27),"",Rezultati!C27)</f>
        <v>Obrad Jovanović</v>
      </c>
      <c r="C35" s="79">
        <f>Rezultati!H27</f>
        <v>2</v>
      </c>
      <c r="D35" s="79">
        <f>IF(Rezultati!M27,Rezultati!M27,Rezultati!I27)</f>
        <v>0</v>
      </c>
      <c r="E35" s="79">
        <f>Rezultati!N27</f>
        <v>2</v>
      </c>
      <c r="F35" s="100" t="str">
        <f>Rezultati!O27</f>
        <v>F</v>
      </c>
      <c r="G35" s="10"/>
    </row>
    <row r="36" spans="1:7" ht="12.75">
      <c r="A36" s="117"/>
      <c r="B36" s="118"/>
      <c r="C36" s="119"/>
      <c r="D36" s="119"/>
      <c r="E36" s="119"/>
      <c r="F36" s="120"/>
      <c r="G36" s="10"/>
    </row>
    <row r="37" spans="1:7" ht="12.75">
      <c r="A37" s="117"/>
      <c r="B37" s="118"/>
      <c r="C37" s="119"/>
      <c r="D37" s="119"/>
      <c r="E37" s="119"/>
      <c r="F37" s="120"/>
      <c r="G37" s="10"/>
    </row>
    <row r="38" spans="1:7" ht="12.75">
      <c r="A38" s="117"/>
      <c r="B38" s="118"/>
      <c r="C38" s="119"/>
      <c r="D38" s="119"/>
      <c r="E38" s="119"/>
      <c r="F38" s="120"/>
      <c r="G38" s="10"/>
    </row>
    <row r="39" spans="6:7" ht="14.25">
      <c r="F39" s="45"/>
      <c r="G39" s="10"/>
    </row>
    <row r="40" spans="4:7" ht="15">
      <c r="D40" s="144" t="s">
        <v>37</v>
      </c>
      <c r="E40" s="144"/>
      <c r="F40" s="144"/>
      <c r="G40" s="10"/>
    </row>
    <row r="41" spans="4:7" ht="14.25">
      <c r="D41" s="46"/>
      <c r="E41" s="46"/>
      <c r="F41" s="45"/>
      <c r="G41" s="10"/>
    </row>
    <row r="42" spans="4:7" ht="15" thickBot="1">
      <c r="D42" s="99"/>
      <c r="E42" s="99"/>
      <c r="F42" s="98"/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ht="12.75">
      <c r="G51" s="10"/>
    </row>
    <row r="52" ht="12.75">
      <c r="G52" s="10"/>
    </row>
    <row r="53" ht="12.75">
      <c r="G53" s="10"/>
    </row>
    <row r="54" ht="12.75">
      <c r="G54" s="10"/>
    </row>
    <row r="55" ht="12.75">
      <c r="G55" s="10"/>
    </row>
    <row r="56" ht="12.75">
      <c r="G56" s="10"/>
    </row>
    <row r="57" ht="12.75">
      <c r="G57" s="10"/>
    </row>
    <row r="58" ht="12.75">
      <c r="G58" s="10"/>
    </row>
    <row r="59" ht="12.75">
      <c r="G59" s="10"/>
    </row>
    <row r="60" ht="12.75">
      <c r="G60" s="10"/>
    </row>
    <row r="61" spans="7:10" ht="14.25">
      <c r="G61" s="10"/>
      <c r="J61" s="46"/>
    </row>
    <row r="62" ht="12.75">
      <c r="G62" s="10"/>
    </row>
    <row r="63" ht="12.75">
      <c r="G63" s="10"/>
    </row>
  </sheetData>
  <sheetProtection/>
  <mergeCells count="8">
    <mergeCell ref="D40:F4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46">
      <selection activeCell="A79" sqref="A79"/>
    </sheetView>
  </sheetViews>
  <sheetFormatPr defaultColWidth="9.140625" defaultRowHeight="12.75"/>
  <cols>
    <col min="4" max="4" width="31.421875" style="0" customWidth="1"/>
  </cols>
  <sheetData>
    <row r="1" spans="1:5" ht="15">
      <c r="A1" s="112" t="s">
        <v>21</v>
      </c>
      <c r="B1" s="112"/>
      <c r="C1" s="112" t="s">
        <v>0</v>
      </c>
      <c r="D1" s="112" t="s">
        <v>32</v>
      </c>
      <c r="E1" s="112"/>
    </row>
    <row r="2" spans="1:4" ht="12.75">
      <c r="A2" t="s">
        <v>40</v>
      </c>
      <c r="B2" t="s">
        <v>148</v>
      </c>
      <c r="C2" t="s">
        <v>74</v>
      </c>
      <c r="D2" t="s">
        <v>149</v>
      </c>
    </row>
    <row r="3" spans="1:4" ht="12.75">
      <c r="A3" t="s">
        <v>42</v>
      </c>
      <c r="B3" t="s">
        <v>148</v>
      </c>
      <c r="C3" t="s">
        <v>150</v>
      </c>
      <c r="D3" t="s">
        <v>151</v>
      </c>
    </row>
    <row r="4" spans="1:4" ht="12.75">
      <c r="A4" t="s">
        <v>43</v>
      </c>
      <c r="B4" t="s">
        <v>148</v>
      </c>
      <c r="C4" t="s">
        <v>152</v>
      </c>
      <c r="D4" t="s">
        <v>153</v>
      </c>
    </row>
    <row r="5" spans="1:4" ht="12.75">
      <c r="A5" t="s">
        <v>154</v>
      </c>
      <c r="B5" t="s">
        <v>148</v>
      </c>
      <c r="C5" t="s">
        <v>155</v>
      </c>
      <c r="D5" t="s">
        <v>83</v>
      </c>
    </row>
    <row r="6" spans="1:4" ht="12.75">
      <c r="A6" t="s">
        <v>156</v>
      </c>
      <c r="B6" t="s">
        <v>148</v>
      </c>
      <c r="C6" t="s">
        <v>157</v>
      </c>
      <c r="D6" t="s">
        <v>158</v>
      </c>
    </row>
    <row r="7" spans="1:4" ht="12.75">
      <c r="A7" t="s">
        <v>38</v>
      </c>
      <c r="B7" t="s">
        <v>148</v>
      </c>
      <c r="C7" t="s">
        <v>39</v>
      </c>
      <c r="D7" t="s">
        <v>159</v>
      </c>
    </row>
    <row r="8" spans="1:4" ht="12.75">
      <c r="A8" t="s">
        <v>160</v>
      </c>
      <c r="B8" t="s">
        <v>148</v>
      </c>
      <c r="C8" t="s">
        <v>84</v>
      </c>
      <c r="D8" t="s">
        <v>161</v>
      </c>
    </row>
    <row r="9" spans="1:4" ht="12.75">
      <c r="A9" t="s">
        <v>49</v>
      </c>
      <c r="B9" t="s">
        <v>148</v>
      </c>
      <c r="C9" t="s">
        <v>162</v>
      </c>
      <c r="D9" t="s">
        <v>163</v>
      </c>
    </row>
    <row r="10" spans="1:4" ht="12.75">
      <c r="A10" t="s">
        <v>113</v>
      </c>
      <c r="B10" t="s">
        <v>148</v>
      </c>
      <c r="C10" t="s">
        <v>134</v>
      </c>
      <c r="D10" t="s">
        <v>164</v>
      </c>
    </row>
    <row r="11" spans="1:4" ht="12.75">
      <c r="A11" t="s">
        <v>71</v>
      </c>
      <c r="B11" t="s">
        <v>148</v>
      </c>
      <c r="C11" t="s">
        <v>165</v>
      </c>
      <c r="D11" t="s">
        <v>82</v>
      </c>
    </row>
    <row r="12" spans="1:4" ht="12.75">
      <c r="A12" t="s">
        <v>51</v>
      </c>
      <c r="B12" t="s">
        <v>148</v>
      </c>
      <c r="C12" t="s">
        <v>166</v>
      </c>
      <c r="D12" t="s">
        <v>167</v>
      </c>
    </row>
    <row r="13" spans="1:4" ht="12.75">
      <c r="A13" t="s">
        <v>52</v>
      </c>
      <c r="B13" t="s">
        <v>148</v>
      </c>
      <c r="C13" t="s">
        <v>84</v>
      </c>
      <c r="D13" t="s">
        <v>168</v>
      </c>
    </row>
    <row r="14" spans="1:4" ht="12.75">
      <c r="A14" t="s">
        <v>169</v>
      </c>
      <c r="B14" t="s">
        <v>148</v>
      </c>
      <c r="C14" t="s">
        <v>170</v>
      </c>
      <c r="D14" t="s">
        <v>126</v>
      </c>
    </row>
    <row r="15" spans="1:4" ht="12.75">
      <c r="A15" t="s">
        <v>115</v>
      </c>
      <c r="B15" t="s">
        <v>148</v>
      </c>
      <c r="C15" t="s">
        <v>79</v>
      </c>
      <c r="D15" t="s">
        <v>171</v>
      </c>
    </row>
    <row r="16" spans="1:4" ht="12.75">
      <c r="A16" t="s">
        <v>56</v>
      </c>
      <c r="B16" t="s">
        <v>148</v>
      </c>
      <c r="C16" t="s">
        <v>172</v>
      </c>
      <c r="D16" t="s">
        <v>173</v>
      </c>
    </row>
    <row r="17" spans="1:4" ht="12.75">
      <c r="A17" t="s">
        <v>174</v>
      </c>
      <c r="B17" t="s">
        <v>148</v>
      </c>
      <c r="C17" t="s">
        <v>86</v>
      </c>
      <c r="D17" t="s">
        <v>175</v>
      </c>
    </row>
    <row r="18" spans="1:4" ht="12.75">
      <c r="A18" t="s">
        <v>130</v>
      </c>
      <c r="B18" t="s">
        <v>148</v>
      </c>
      <c r="C18" t="s">
        <v>84</v>
      </c>
      <c r="D18" t="s">
        <v>176</v>
      </c>
    </row>
    <row r="19" spans="1:4" ht="12.75">
      <c r="A19" t="s">
        <v>62</v>
      </c>
      <c r="B19" t="s">
        <v>148</v>
      </c>
      <c r="C19" t="s">
        <v>177</v>
      </c>
      <c r="D19" t="s">
        <v>178</v>
      </c>
    </row>
    <row r="20" spans="1:4" ht="12.75">
      <c r="A20" t="s">
        <v>179</v>
      </c>
      <c r="B20" t="s">
        <v>148</v>
      </c>
      <c r="C20" t="s">
        <v>47</v>
      </c>
      <c r="D20" t="s">
        <v>45</v>
      </c>
    </row>
    <row r="21" spans="1:4" ht="12.75">
      <c r="A21" t="s">
        <v>131</v>
      </c>
      <c r="B21" t="s">
        <v>148</v>
      </c>
      <c r="C21" t="s">
        <v>180</v>
      </c>
      <c r="D21" t="s">
        <v>181</v>
      </c>
    </row>
    <row r="22" spans="1:4" ht="12.75">
      <c r="A22" t="s">
        <v>182</v>
      </c>
      <c r="B22" t="s">
        <v>148</v>
      </c>
      <c r="C22" t="s">
        <v>78</v>
      </c>
      <c r="D22" t="s">
        <v>183</v>
      </c>
    </row>
    <row r="23" spans="1:4" ht="12.75">
      <c r="A23" t="s">
        <v>184</v>
      </c>
      <c r="B23" t="s">
        <v>148</v>
      </c>
      <c r="C23" t="s">
        <v>95</v>
      </c>
      <c r="D23" t="s">
        <v>136</v>
      </c>
    </row>
    <row r="24" spans="1:4" ht="12.75">
      <c r="A24" t="s">
        <v>132</v>
      </c>
      <c r="B24" t="s">
        <v>148</v>
      </c>
      <c r="C24" t="s">
        <v>185</v>
      </c>
      <c r="D24" t="s">
        <v>186</v>
      </c>
    </row>
    <row r="25" spans="1:4" ht="12.75">
      <c r="A25" t="s">
        <v>66</v>
      </c>
      <c r="B25" t="s">
        <v>148</v>
      </c>
      <c r="C25" t="s">
        <v>123</v>
      </c>
      <c r="D25" t="s">
        <v>181</v>
      </c>
    </row>
    <row r="26" spans="1:4" ht="12.75">
      <c r="A26" t="s">
        <v>125</v>
      </c>
      <c r="B26" t="s">
        <v>148</v>
      </c>
      <c r="C26" t="s">
        <v>187</v>
      </c>
      <c r="D26" t="s">
        <v>188</v>
      </c>
    </row>
    <row r="27" spans="1:4" ht="12.75">
      <c r="A27" t="s">
        <v>189</v>
      </c>
      <c r="B27" t="s">
        <v>148</v>
      </c>
      <c r="C27" t="s">
        <v>46</v>
      </c>
      <c r="D27" t="s">
        <v>190</v>
      </c>
    </row>
    <row r="28" spans="1:4" ht="12.75">
      <c r="A28" t="s">
        <v>128</v>
      </c>
      <c r="B28" t="s">
        <v>148</v>
      </c>
      <c r="C28" t="s">
        <v>191</v>
      </c>
      <c r="D28" t="s">
        <v>192</v>
      </c>
    </row>
    <row r="29" spans="1:4" ht="12.75">
      <c r="A29" t="s">
        <v>193</v>
      </c>
      <c r="B29" t="s">
        <v>148</v>
      </c>
      <c r="C29" t="s">
        <v>194</v>
      </c>
      <c r="D29" t="s">
        <v>195</v>
      </c>
    </row>
    <row r="30" spans="1:4" ht="12.75">
      <c r="A30" t="s">
        <v>42</v>
      </c>
      <c r="B30" t="s">
        <v>111</v>
      </c>
      <c r="C30" t="s">
        <v>74</v>
      </c>
      <c r="D30" t="s">
        <v>112</v>
      </c>
    </row>
    <row r="31" spans="1:4" ht="12.75">
      <c r="A31" t="s">
        <v>196</v>
      </c>
      <c r="B31" t="s">
        <v>111</v>
      </c>
      <c r="C31" t="s">
        <v>197</v>
      </c>
      <c r="D31" t="s">
        <v>198</v>
      </c>
    </row>
    <row r="32" spans="1:4" ht="12.75">
      <c r="A32" t="s">
        <v>49</v>
      </c>
      <c r="B32" t="s">
        <v>111</v>
      </c>
      <c r="C32" t="s">
        <v>199</v>
      </c>
      <c r="D32" t="s">
        <v>200</v>
      </c>
    </row>
    <row r="33" spans="1:4" ht="12.75">
      <c r="A33" t="s">
        <v>201</v>
      </c>
      <c r="B33" t="s">
        <v>111</v>
      </c>
      <c r="C33" t="s">
        <v>202</v>
      </c>
      <c r="D33" t="s">
        <v>203</v>
      </c>
    </row>
    <row r="34" spans="1:4" ht="12.75">
      <c r="A34" t="s">
        <v>58</v>
      </c>
      <c r="B34" t="s">
        <v>111</v>
      </c>
      <c r="C34" t="s">
        <v>119</v>
      </c>
      <c r="D34" t="s">
        <v>204</v>
      </c>
    </row>
    <row r="35" spans="1:4" ht="12.75">
      <c r="A35" t="s">
        <v>205</v>
      </c>
      <c r="B35" t="s">
        <v>111</v>
      </c>
      <c r="C35" t="s">
        <v>206</v>
      </c>
      <c r="D35" t="s">
        <v>207</v>
      </c>
    </row>
    <row r="36" spans="1:4" ht="12.75">
      <c r="A36" t="s">
        <v>59</v>
      </c>
      <c r="B36" t="s">
        <v>111</v>
      </c>
      <c r="C36" t="s">
        <v>95</v>
      </c>
      <c r="D36" t="s">
        <v>136</v>
      </c>
    </row>
    <row r="37" spans="1:4" ht="12.75">
      <c r="A37" t="s">
        <v>116</v>
      </c>
      <c r="B37" t="s">
        <v>111</v>
      </c>
      <c r="C37" t="s">
        <v>117</v>
      </c>
      <c r="D37" t="s">
        <v>118</v>
      </c>
    </row>
    <row r="38" spans="1:4" ht="12.75">
      <c r="A38" t="s">
        <v>121</v>
      </c>
      <c r="B38" t="s">
        <v>111</v>
      </c>
      <c r="C38" t="s">
        <v>50</v>
      </c>
      <c r="D38" t="s">
        <v>122</v>
      </c>
    </row>
    <row r="39" spans="1:4" ht="12.75">
      <c r="A39" t="s">
        <v>66</v>
      </c>
      <c r="B39" t="s">
        <v>111</v>
      </c>
      <c r="C39" t="s">
        <v>208</v>
      </c>
      <c r="D39" t="s">
        <v>209</v>
      </c>
    </row>
    <row r="40" spans="1:4" ht="12.75">
      <c r="A40" t="s">
        <v>210</v>
      </c>
      <c r="B40" t="s">
        <v>111</v>
      </c>
      <c r="C40" t="s">
        <v>211</v>
      </c>
      <c r="D40" t="s">
        <v>212</v>
      </c>
    </row>
    <row r="41" spans="1:4" ht="12.75">
      <c r="A41" t="s">
        <v>94</v>
      </c>
      <c r="B41" t="s">
        <v>111</v>
      </c>
      <c r="C41" t="s">
        <v>206</v>
      </c>
      <c r="D41" t="s">
        <v>114</v>
      </c>
    </row>
    <row r="42" spans="1:4" ht="12.75">
      <c r="A42" t="s">
        <v>85</v>
      </c>
      <c r="B42" t="s">
        <v>111</v>
      </c>
      <c r="C42" t="s">
        <v>124</v>
      </c>
      <c r="D42" t="s">
        <v>45</v>
      </c>
    </row>
    <row r="43" spans="1:4" ht="12.75">
      <c r="A43" t="s">
        <v>213</v>
      </c>
      <c r="B43" t="s">
        <v>111</v>
      </c>
      <c r="C43" t="s">
        <v>214</v>
      </c>
      <c r="D43" t="s">
        <v>215</v>
      </c>
    </row>
    <row r="44" spans="1:4" ht="12.75">
      <c r="A44" t="s">
        <v>67</v>
      </c>
      <c r="B44" t="s">
        <v>111</v>
      </c>
      <c r="C44" t="s">
        <v>63</v>
      </c>
      <c r="D44" t="s">
        <v>91</v>
      </c>
    </row>
    <row r="45" spans="1:4" ht="12.75">
      <c r="A45" t="s">
        <v>110</v>
      </c>
      <c r="B45" t="s">
        <v>41</v>
      </c>
      <c r="C45" t="s">
        <v>95</v>
      </c>
      <c r="D45" t="s">
        <v>216</v>
      </c>
    </row>
    <row r="46" spans="1:4" ht="12.75">
      <c r="A46" t="s">
        <v>156</v>
      </c>
      <c r="B46" t="s">
        <v>41</v>
      </c>
      <c r="C46" t="s">
        <v>217</v>
      </c>
      <c r="D46" t="s">
        <v>218</v>
      </c>
    </row>
    <row r="47" spans="1:4" ht="12.75">
      <c r="A47" t="s">
        <v>135</v>
      </c>
      <c r="B47" t="s">
        <v>41</v>
      </c>
      <c r="C47" t="s">
        <v>76</v>
      </c>
      <c r="D47" t="s">
        <v>219</v>
      </c>
    </row>
    <row r="48" spans="1:4" ht="12.75">
      <c r="A48" t="s">
        <v>88</v>
      </c>
      <c r="B48" t="s">
        <v>41</v>
      </c>
      <c r="C48" t="s">
        <v>194</v>
      </c>
      <c r="D48" t="s">
        <v>220</v>
      </c>
    </row>
    <row r="49" spans="1:4" ht="12.75">
      <c r="A49" t="s">
        <v>113</v>
      </c>
      <c r="B49" t="s">
        <v>41</v>
      </c>
      <c r="C49" t="s">
        <v>221</v>
      </c>
      <c r="D49" t="s">
        <v>222</v>
      </c>
    </row>
    <row r="50" spans="1:4" ht="12.75">
      <c r="A50" t="s">
        <v>53</v>
      </c>
      <c r="B50" t="s">
        <v>41</v>
      </c>
      <c r="C50" t="s">
        <v>54</v>
      </c>
      <c r="D50" t="s">
        <v>55</v>
      </c>
    </row>
    <row r="51" spans="1:4" ht="12.75">
      <c r="A51" t="s">
        <v>174</v>
      </c>
      <c r="B51" t="s">
        <v>41</v>
      </c>
      <c r="C51" t="s">
        <v>65</v>
      </c>
      <c r="D51" t="s">
        <v>223</v>
      </c>
    </row>
    <row r="52" spans="1:4" ht="12.75">
      <c r="A52" t="s">
        <v>130</v>
      </c>
      <c r="B52" t="s">
        <v>41</v>
      </c>
      <c r="C52" t="s">
        <v>39</v>
      </c>
      <c r="D52" t="s">
        <v>127</v>
      </c>
    </row>
    <row r="53" spans="1:4" ht="12.75">
      <c r="A53" t="s">
        <v>75</v>
      </c>
      <c r="B53" t="s">
        <v>41</v>
      </c>
      <c r="C53" t="s">
        <v>70</v>
      </c>
      <c r="D53" t="s">
        <v>90</v>
      </c>
    </row>
    <row r="54" spans="1:4" ht="12.75">
      <c r="A54" t="s">
        <v>224</v>
      </c>
      <c r="B54" t="s">
        <v>41</v>
      </c>
      <c r="C54" t="s">
        <v>217</v>
      </c>
      <c r="D54" t="s">
        <v>225</v>
      </c>
    </row>
    <row r="55" spans="1:4" ht="12.75">
      <c r="A55" t="s">
        <v>103</v>
      </c>
      <c r="B55" t="s">
        <v>41</v>
      </c>
      <c r="C55" t="s">
        <v>119</v>
      </c>
      <c r="D55" t="s">
        <v>226</v>
      </c>
    </row>
    <row r="56" spans="1:4" ht="12.75">
      <c r="A56" t="s">
        <v>58</v>
      </c>
      <c r="B56" t="s">
        <v>69</v>
      </c>
      <c r="C56" t="s">
        <v>137</v>
      </c>
      <c r="D56" t="s">
        <v>138</v>
      </c>
    </row>
    <row r="57" spans="1:4" ht="12.75">
      <c r="A57" t="s">
        <v>62</v>
      </c>
      <c r="B57" t="s">
        <v>69</v>
      </c>
      <c r="C57" t="s">
        <v>65</v>
      </c>
      <c r="D57" t="s">
        <v>72</v>
      </c>
    </row>
    <row r="58" spans="1:4" ht="12.75">
      <c r="A58" t="s">
        <v>73</v>
      </c>
      <c r="B58" t="s">
        <v>69</v>
      </c>
      <c r="C58" t="s">
        <v>47</v>
      </c>
      <c r="D58" t="s">
        <v>61</v>
      </c>
    </row>
    <row r="59" spans="1:4" ht="12.75">
      <c r="A59" t="s">
        <v>133</v>
      </c>
      <c r="B59" t="s">
        <v>69</v>
      </c>
      <c r="C59" t="s">
        <v>120</v>
      </c>
      <c r="D59" t="s">
        <v>227</v>
      </c>
    </row>
    <row r="60" spans="1:4" ht="12.75">
      <c r="A60" t="s">
        <v>228</v>
      </c>
      <c r="B60" t="s">
        <v>69</v>
      </c>
      <c r="C60" t="s">
        <v>229</v>
      </c>
      <c r="D60" t="s">
        <v>230</v>
      </c>
    </row>
    <row r="61" spans="1:4" ht="12.75">
      <c r="A61" t="s">
        <v>231</v>
      </c>
      <c r="B61" t="s">
        <v>69</v>
      </c>
      <c r="C61" t="s">
        <v>232</v>
      </c>
      <c r="D61" t="s">
        <v>233</v>
      </c>
    </row>
    <row r="62" spans="1:4" ht="12.75">
      <c r="A62" t="s">
        <v>234</v>
      </c>
      <c r="B62" t="s">
        <v>69</v>
      </c>
      <c r="C62" t="s">
        <v>235</v>
      </c>
      <c r="D62" t="s">
        <v>236</v>
      </c>
    </row>
    <row r="63" spans="1:4" ht="12.75">
      <c r="A63" t="s">
        <v>139</v>
      </c>
      <c r="B63" t="s">
        <v>69</v>
      </c>
      <c r="C63" t="s">
        <v>140</v>
      </c>
      <c r="D63" t="s">
        <v>141</v>
      </c>
    </row>
    <row r="64" spans="1:4" ht="12.75">
      <c r="A64" t="s">
        <v>48</v>
      </c>
      <c r="B64" t="s">
        <v>81</v>
      </c>
      <c r="C64" t="s">
        <v>50</v>
      </c>
      <c r="D64" t="s">
        <v>142</v>
      </c>
    </row>
    <row r="65" spans="1:4" ht="12.75">
      <c r="A65" t="s">
        <v>56</v>
      </c>
      <c r="B65" t="s">
        <v>81</v>
      </c>
      <c r="C65" t="s">
        <v>60</v>
      </c>
      <c r="D65" t="s">
        <v>143</v>
      </c>
    </row>
    <row r="66" spans="1:4" ht="12.75">
      <c r="A66" t="s">
        <v>64</v>
      </c>
      <c r="B66" t="s">
        <v>81</v>
      </c>
      <c r="C66" t="s">
        <v>44</v>
      </c>
      <c r="D66" t="s">
        <v>80</v>
      </c>
    </row>
    <row r="67" spans="1:4" ht="12.75">
      <c r="A67" t="s">
        <v>77</v>
      </c>
      <c r="B67" t="s">
        <v>81</v>
      </c>
      <c r="C67" t="s">
        <v>86</v>
      </c>
      <c r="D67" t="s">
        <v>87</v>
      </c>
    </row>
    <row r="68" spans="1:4" ht="12.75">
      <c r="A68" t="s">
        <v>237</v>
      </c>
      <c r="B68" t="s">
        <v>81</v>
      </c>
      <c r="C68" t="s">
        <v>60</v>
      </c>
      <c r="D68" t="s">
        <v>238</v>
      </c>
    </row>
    <row r="69" spans="1:4" ht="12.75">
      <c r="A69" t="s">
        <v>43</v>
      </c>
      <c r="B69" t="s">
        <v>89</v>
      </c>
      <c r="C69" t="s">
        <v>50</v>
      </c>
      <c r="D69" t="s">
        <v>226</v>
      </c>
    </row>
    <row r="70" spans="1:4" ht="12.75">
      <c r="A70" t="s">
        <v>88</v>
      </c>
      <c r="B70" t="s">
        <v>89</v>
      </c>
      <c r="C70" t="s">
        <v>46</v>
      </c>
      <c r="D70" t="s">
        <v>90</v>
      </c>
    </row>
    <row r="71" spans="1:4" ht="12.75">
      <c r="A71" t="s">
        <v>129</v>
      </c>
      <c r="B71" t="s">
        <v>89</v>
      </c>
      <c r="C71" t="s">
        <v>68</v>
      </c>
      <c r="D71" t="s">
        <v>239</v>
      </c>
    </row>
    <row r="72" spans="1:4" ht="12.75">
      <c r="A72" t="s">
        <v>92</v>
      </c>
      <c r="B72" t="s">
        <v>89</v>
      </c>
      <c r="C72" t="s">
        <v>39</v>
      </c>
      <c r="D72" t="s">
        <v>93</v>
      </c>
    </row>
    <row r="73" spans="1:4" ht="12.75">
      <c r="A73" t="s">
        <v>94</v>
      </c>
      <c r="B73" t="s">
        <v>89</v>
      </c>
      <c r="C73" t="s">
        <v>95</v>
      </c>
      <c r="D73" t="s">
        <v>96</v>
      </c>
    </row>
    <row r="74" spans="1:4" ht="12.75">
      <c r="A74" t="s">
        <v>97</v>
      </c>
      <c r="B74" t="s">
        <v>89</v>
      </c>
      <c r="C74" t="s">
        <v>57</v>
      </c>
      <c r="D74" t="s">
        <v>98</v>
      </c>
    </row>
    <row r="75" spans="1:4" ht="12.75">
      <c r="A75" t="s">
        <v>240</v>
      </c>
      <c r="B75" t="s">
        <v>99</v>
      </c>
      <c r="C75" t="s">
        <v>60</v>
      </c>
      <c r="D75" t="s">
        <v>241</v>
      </c>
    </row>
    <row r="76" spans="1:4" ht="12.75">
      <c r="A76" t="s">
        <v>101</v>
      </c>
      <c r="B76" t="s">
        <v>100</v>
      </c>
      <c r="C76" t="s">
        <v>86</v>
      </c>
      <c r="D76" t="s">
        <v>102</v>
      </c>
    </row>
    <row r="77" spans="1:4" ht="12.75">
      <c r="A77" t="s">
        <v>59</v>
      </c>
      <c r="B77" t="s">
        <v>104</v>
      </c>
      <c r="C77" t="s">
        <v>105</v>
      </c>
      <c r="D77" t="s">
        <v>106</v>
      </c>
    </row>
    <row r="78" spans="1:4" ht="12.75">
      <c r="A78" t="s">
        <v>242</v>
      </c>
      <c r="B78" t="s">
        <v>104</v>
      </c>
      <c r="C78" t="s">
        <v>243</v>
      </c>
      <c r="D78" t="s">
        <v>244</v>
      </c>
    </row>
    <row r="79" spans="1:4" ht="12.75">
      <c r="A79" t="s">
        <v>49</v>
      </c>
      <c r="B79" t="s">
        <v>107</v>
      </c>
      <c r="C79" t="s">
        <v>108</v>
      </c>
      <c r="D79" t="s">
        <v>109</v>
      </c>
    </row>
    <row r="80" spans="1:2" ht="12.75">
      <c r="A80" s="113"/>
      <c r="B80" s="113"/>
    </row>
    <row r="81" spans="1:2" ht="12.75">
      <c r="A81" s="113"/>
      <c r="B81" s="113"/>
    </row>
    <row r="82" spans="1:2" ht="12.75">
      <c r="A82" s="113"/>
      <c r="B82" s="113"/>
    </row>
    <row r="83" spans="1:2" ht="12.75">
      <c r="A83" s="113"/>
      <c r="B83" s="113"/>
    </row>
    <row r="84" spans="1:2" ht="12.75">
      <c r="A84" s="113"/>
      <c r="B84" s="113"/>
    </row>
    <row r="85" spans="1:2" ht="12.75">
      <c r="A85" s="113"/>
      <c r="B85" s="113"/>
    </row>
    <row r="86" spans="1:2" ht="12.75">
      <c r="A86" s="113"/>
      <c r="B86" s="113"/>
    </row>
    <row r="87" spans="1:5" ht="12.75">
      <c r="A87" s="113"/>
      <c r="B87" s="113"/>
      <c r="C87" s="113"/>
      <c r="D87" s="113"/>
      <c r="E87" s="113"/>
    </row>
    <row r="88" spans="1:5" ht="12.75">
      <c r="A88" s="113"/>
      <c r="B88" s="113"/>
      <c r="C88" s="113"/>
      <c r="D88" s="113"/>
      <c r="E88" s="113"/>
    </row>
    <row r="89" spans="1:5" ht="12.75">
      <c r="A89" s="113"/>
      <c r="B89" s="113"/>
      <c r="C89" s="113"/>
      <c r="D89" s="113"/>
      <c r="E89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2022-09-16T10:21:39Z</dcterms:modified>
  <cp:category/>
  <cp:version/>
  <cp:contentType/>
  <cp:contentStatus/>
</cp:coreProperties>
</file>